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0730" windowHeight="11760" firstSheet="1" activeTab="1"/>
  </bookViews>
  <sheets>
    <sheet name="DENON DVD-A1UD (BLU-RAY)" sheetId="1" r:id="rId1"/>
    <sheet name="CRT Custom Timing" sheetId="5" r:id="rId2"/>
  </sheets>
  <definedNames>
    <definedName name="_xlnm.Print_Area" localSheetId="1">'CRT Custom Timing'!$B$1:$H$25</definedName>
    <definedName name="_xlnm.Print_Area" localSheetId="0">'DENON DVD-A1UD (BLU-RAY)'!$A$1:$K$91</definedName>
  </definedNames>
  <calcPr calcId="125725"/>
</workbook>
</file>

<file path=xl/calcChain.xml><?xml version="1.0" encoding="utf-8"?>
<calcChain xmlns="http://schemas.openxmlformats.org/spreadsheetml/2006/main">
  <c r="E7" i="5"/>
  <c r="G3"/>
  <c r="L5" s="1"/>
  <c r="E5"/>
  <c r="J16"/>
  <c r="J18"/>
  <c r="L18"/>
  <c r="L16"/>
  <c r="J22" s="1"/>
  <c r="J23" s="1"/>
  <c r="L19" s="1"/>
  <c r="E4"/>
  <c r="J6" s="1"/>
  <c r="E3"/>
  <c r="L6"/>
  <c r="L17"/>
  <c r="J17" l="1"/>
  <c r="L22" s="1"/>
  <c r="L23" s="1"/>
  <c r="J19" s="1"/>
  <c r="E12"/>
  <c r="E15" s="1"/>
  <c r="E22"/>
  <c r="E23" s="1"/>
  <c r="E9"/>
  <c r="E10"/>
  <c r="E8"/>
  <c r="E17"/>
  <c r="G4" l="1"/>
  <c r="J5" s="1"/>
  <c r="E13"/>
  <c r="E14" s="1"/>
  <c r="J8" s="1"/>
  <c r="E20"/>
  <c r="L9" s="1"/>
  <c r="E18"/>
  <c r="E19" s="1"/>
  <c r="G19" s="1"/>
  <c r="J7" l="1"/>
  <c r="J9"/>
  <c r="J20" s="1"/>
  <c r="L20" s="1"/>
  <c r="G8"/>
  <c r="L7" s="1"/>
  <c r="G9"/>
  <c r="L8" s="1"/>
</calcChain>
</file>

<file path=xl/sharedStrings.xml><?xml version="1.0" encoding="utf-8"?>
<sst xmlns="http://schemas.openxmlformats.org/spreadsheetml/2006/main" count="227" uniqueCount="172">
  <si>
    <t>Input Aspect Ratio</t>
  </si>
  <si>
    <t>Frame AR</t>
  </si>
  <si>
    <t>Active AR</t>
  </si>
  <si>
    <t>1.33:1</t>
  </si>
  <si>
    <t>User</t>
  </si>
  <si>
    <t>Panorama</t>
  </si>
  <si>
    <t>On</t>
  </si>
  <si>
    <t>Off</t>
  </si>
  <si>
    <t>Zoom</t>
  </si>
  <si>
    <t>Horizontal</t>
  </si>
  <si>
    <t>Vertical</t>
  </si>
  <si>
    <t>Pan</t>
  </si>
  <si>
    <t>Borders</t>
  </si>
  <si>
    <t>Presets</t>
  </si>
  <si>
    <t>Preset 1</t>
  </si>
  <si>
    <t>4:3</t>
  </si>
  <si>
    <t>Input Select</t>
  </si>
  <si>
    <t>Component 1</t>
  </si>
  <si>
    <t>Auto</t>
  </si>
  <si>
    <t>Input Adjust</t>
  </si>
  <si>
    <t>Deinterlacing</t>
  </si>
  <si>
    <t>PReP</t>
  </si>
  <si>
    <t>Pass Through</t>
  </si>
  <si>
    <t>Overscan</t>
  </si>
  <si>
    <t>Image Shift</t>
  </si>
  <si>
    <t>Color Space</t>
  </si>
  <si>
    <t>Mosquito Noise Reduction</t>
  </si>
  <si>
    <t>(Low, Medium, High)</t>
  </si>
  <si>
    <t>RGB</t>
  </si>
  <si>
    <t>(YPbPr, YCbCr 4:2:2, YCbCr 4:4:4, Auto)</t>
  </si>
  <si>
    <t>Input Level</t>
  </si>
  <si>
    <t>Video</t>
  </si>
  <si>
    <t>PC</t>
  </si>
  <si>
    <t>VCR Mode</t>
  </si>
  <si>
    <t>HDMI Config.</t>
  </si>
  <si>
    <t>HDCP Mode</t>
  </si>
  <si>
    <t>Auto AR</t>
  </si>
  <si>
    <t>Auto Color Space</t>
  </si>
  <si>
    <t>Auto Priority</t>
  </si>
  <si>
    <t>Audio Input</t>
  </si>
  <si>
    <t>AV Lipsync</t>
  </si>
  <si>
    <t>(On, Auto)</t>
  </si>
  <si>
    <t>(Audio 1-4, Stereo, HDMI)</t>
  </si>
  <si>
    <t>Picture Control</t>
  </si>
  <si>
    <t>Fine Detail</t>
  </si>
  <si>
    <t>Edge Enhancement</t>
  </si>
  <si>
    <t>Brightness</t>
  </si>
  <si>
    <t>Contrast</t>
  </si>
  <si>
    <t>Saturation</t>
  </si>
  <si>
    <t>Hue</t>
  </si>
  <si>
    <t>Y/C Delay</t>
  </si>
  <si>
    <t>CUE Correction</t>
  </si>
  <si>
    <t>Preset</t>
  </si>
  <si>
    <t>(ISF Day Bright, ISF Night, Preset 1/2)</t>
  </si>
  <si>
    <t>Configuration</t>
  </si>
  <si>
    <t>Test Patterns</t>
  </si>
  <si>
    <t>Auto Standby</t>
  </si>
  <si>
    <t>LED Brightness</t>
  </si>
  <si>
    <t>Navigation</t>
  </si>
  <si>
    <t>Normal</t>
  </si>
  <si>
    <t>User Mode</t>
  </si>
  <si>
    <t>Advanced</t>
  </si>
  <si>
    <t>Serial Port Rate</t>
  </si>
  <si>
    <t>Factory Default</t>
  </si>
  <si>
    <t>Software Update</t>
  </si>
  <si>
    <t>12V Trigger (Levels)</t>
  </si>
  <si>
    <t>Trigger #1</t>
  </si>
  <si>
    <t>Trigger #2</t>
  </si>
  <si>
    <t>Information</t>
  </si>
  <si>
    <t>Output Setup</t>
  </si>
  <si>
    <t>Analog/Digital</t>
  </si>
  <si>
    <t>BNC (Analog)</t>
  </si>
  <si>
    <t>HDMI (Digital)</t>
  </si>
  <si>
    <t>Format</t>
  </si>
  <si>
    <t>Horizontal Shift</t>
  </si>
  <si>
    <t>Horizontal Size</t>
  </si>
  <si>
    <t>Horizontal Front Porch</t>
  </si>
  <si>
    <t>Horizontal Sync</t>
  </si>
  <si>
    <t>Horizontal Back Porch</t>
  </si>
  <si>
    <t>Vertical Shift</t>
  </si>
  <si>
    <t>Vertical Size</t>
  </si>
  <si>
    <t>Vertical Front Porch</t>
  </si>
  <si>
    <t>Vertical Sync</t>
  </si>
  <si>
    <t>Vertical Back Porch</t>
  </si>
  <si>
    <t>Aspect Ratio</t>
  </si>
  <si>
    <t>Display</t>
  </si>
  <si>
    <t>Custom</t>
  </si>
  <si>
    <t>Lens</t>
  </si>
  <si>
    <t>None</t>
  </si>
  <si>
    <t>Screen</t>
  </si>
  <si>
    <t>Underscan</t>
  </si>
  <si>
    <t>-</t>
  </si>
  <si>
    <t>1.57:1</t>
  </si>
  <si>
    <t>Sync Type</t>
  </si>
  <si>
    <t>Output Level</t>
  </si>
  <si>
    <t>H-/V-</t>
  </si>
  <si>
    <t>(Bi-Level, Tri-Level, Composite, H+/V+, H+/V-, H-/V+)</t>
  </si>
  <si>
    <t>(YPbPr, YCbCr 4:2:2, YCbCr 4:4:4)</t>
  </si>
  <si>
    <t>Framerate</t>
  </si>
  <si>
    <t>48Hz Lock</t>
  </si>
  <si>
    <t>50Hz Lock</t>
  </si>
  <si>
    <t>50Hz</t>
  </si>
  <si>
    <t>60Hz</t>
  </si>
  <si>
    <t>Border Level</t>
  </si>
  <si>
    <t>Gamma Control</t>
  </si>
  <si>
    <t>Red</t>
  </si>
  <si>
    <t>Green</t>
  </si>
  <si>
    <t>Blue</t>
  </si>
  <si>
    <t>12V Trigger #2</t>
  </si>
  <si>
    <t>(ISF Day Bright, ISF Night, Preset 2)</t>
  </si>
  <si>
    <t>Display Profile</t>
  </si>
  <si>
    <t>Select</t>
  </si>
  <si>
    <t>Save</t>
  </si>
  <si>
    <t>(Film Bias Mode, Forced Modes, Video Mode, Forced 3:2, Forced 2:2, 2:2 Even, 2:2 Odd, Game Mode 1/2)</t>
  </si>
  <si>
    <t>Resolution</t>
  </si>
  <si>
    <t>1280x720p RGB</t>
  </si>
  <si>
    <t>Frame Rate</t>
  </si>
  <si>
    <t xml:space="preserve">Line Rate </t>
  </si>
  <si>
    <t>Pixel Rate</t>
  </si>
  <si>
    <t>47.95Hz (Lock)</t>
  </si>
  <si>
    <t>36.443 KHz</t>
  </si>
  <si>
    <t>51.896 MHz</t>
  </si>
  <si>
    <t>(4:3, 5:4, 16:9)</t>
  </si>
  <si>
    <t>(4:3, 16:9, 2.35:1, Custom)</t>
  </si>
  <si>
    <t>Denon DVD-A1UD Blu-Ray [1080i@60Hz YPbPr]</t>
  </si>
  <si>
    <t>VP50</t>
  </si>
  <si>
    <t>H Resolution (Pixel)</t>
  </si>
  <si>
    <t>V Resolution (Pixel)</t>
  </si>
  <si>
    <t xml:space="preserve">H Blanking (20%) </t>
  </si>
  <si>
    <t>H Front porch (20-25%)</t>
  </si>
  <si>
    <t>H Synch wide (25-30%)</t>
  </si>
  <si>
    <t>H Back porch (50%)</t>
  </si>
  <si>
    <t xml:space="preserve">V Blanking (5%) </t>
  </si>
  <si>
    <t>V Front porch (20-25%)</t>
  </si>
  <si>
    <t>V Synch wide (25-30%)</t>
  </si>
  <si>
    <t>V Back porch (50%)</t>
  </si>
  <si>
    <t>Pixel time (nsec)</t>
  </si>
  <si>
    <t>Sync time (usec)</t>
  </si>
  <si>
    <t>Pixel clock (MHz)</t>
  </si>
  <si>
    <t>Frequency (Hz)</t>
  </si>
  <si>
    <t>Sync time min (pixel) [1 usec]</t>
  </si>
  <si>
    <t>Track line time (usec)</t>
  </si>
  <si>
    <t>H Frequency (KHz)</t>
  </si>
  <si>
    <t>V Total:</t>
  </si>
  <si>
    <t>V Active:</t>
  </si>
  <si>
    <t>V Front:</t>
  </si>
  <si>
    <t>V Sync:</t>
  </si>
  <si>
    <t>V Rate:</t>
  </si>
  <si>
    <t>H Total:</t>
  </si>
  <si>
    <t>H Active:</t>
  </si>
  <si>
    <t>H Front:</t>
  </si>
  <si>
    <t>H Sync:</t>
  </si>
  <si>
    <t>Clock:</t>
  </si>
  <si>
    <t>nsec</t>
  </si>
  <si>
    <t>usec</t>
  </si>
  <si>
    <t>mhz</t>
  </si>
  <si>
    <t>khz</t>
  </si>
  <si>
    <t>DATI DA INSERIRE</t>
  </si>
  <si>
    <t>Ris. Orizzontale</t>
  </si>
  <si>
    <t>Ris. Verticale</t>
  </si>
  <si>
    <t>H Total</t>
  </si>
  <si>
    <t>H Front</t>
  </si>
  <si>
    <t>V Total</t>
  </si>
  <si>
    <t>V Front</t>
  </si>
  <si>
    <t>H back porch</t>
  </si>
  <si>
    <t>H blanking</t>
  </si>
  <si>
    <t>V blanking</t>
  </si>
  <si>
    <t>V back porch</t>
  </si>
  <si>
    <t>CRT Custom Timings</t>
  </si>
  <si>
    <t>Dati corretti</t>
  </si>
  <si>
    <t>Custom Timings Radiance</t>
  </si>
  <si>
    <t>V Refresh</t>
  </si>
</sst>
</file>

<file path=xl/styles.xml><?xml version="1.0" encoding="utf-8"?>
<styleSheet xmlns="http://schemas.openxmlformats.org/spreadsheetml/2006/main">
  <numFmts count="2">
    <numFmt numFmtId="164" formatCode="0.0"/>
    <numFmt numFmtId="169" formatCode="0.000"/>
  </numFmts>
  <fonts count="17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</font>
    <font>
      <sz val="10"/>
      <name val="Arial"/>
      <family val="2"/>
    </font>
    <font>
      <b/>
      <sz val="12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7"/>
      <name val="Arial"/>
      <family val="2"/>
    </font>
    <font>
      <b/>
      <sz val="2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NumberFormat="1" applyFont="1"/>
    <xf numFmtId="0" fontId="2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0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0" fontId="7" fillId="0" borderId="0" xfId="0" applyNumberFormat="1" applyFont="1"/>
    <xf numFmtId="0" fontId="1" fillId="0" borderId="0" xfId="0" applyNumberFormat="1" applyFont="1" applyBorder="1"/>
    <xf numFmtId="1" fontId="0" fillId="0" borderId="0" xfId="0" applyNumberFormat="1" applyBorder="1"/>
    <xf numFmtId="164" fontId="0" fillId="0" borderId="0" xfId="0" applyNumberFormat="1" applyBorder="1"/>
    <xf numFmtId="2" fontId="0" fillId="0" borderId="0" xfId="0" applyNumberFormat="1" applyBorder="1"/>
    <xf numFmtId="1" fontId="4" fillId="0" borderId="0" xfId="0" applyNumberFormat="1" applyFont="1" applyBorder="1"/>
    <xf numFmtId="164" fontId="4" fillId="0" borderId="0" xfId="0" applyNumberFormat="1" applyFont="1" applyBorder="1"/>
    <xf numFmtId="0" fontId="0" fillId="0" borderId="0" xfId="0" applyNumberFormat="1" applyBorder="1" applyAlignment="1">
      <alignment horizontal="right"/>
    </xf>
    <xf numFmtId="1" fontId="1" fillId="0" borderId="0" xfId="0" applyNumberFormat="1" applyFont="1" applyBorder="1"/>
    <xf numFmtId="0" fontId="4" fillId="0" borderId="0" xfId="0" applyFont="1" applyBorder="1"/>
    <xf numFmtId="0" fontId="9" fillId="0" borderId="0" xfId="0" applyNumberFormat="1" applyFont="1"/>
    <xf numFmtId="0" fontId="11" fillId="2" borderId="9" xfId="0" applyNumberFormat="1" applyFont="1" applyFill="1" applyBorder="1"/>
    <xf numFmtId="0" fontId="11" fillId="2" borderId="10" xfId="0" applyNumberFormat="1" applyFont="1" applyFill="1" applyBorder="1"/>
    <xf numFmtId="0" fontId="12" fillId="2" borderId="10" xfId="0" applyNumberFormat="1" applyFont="1" applyFill="1" applyBorder="1"/>
    <xf numFmtId="0" fontId="11" fillId="2" borderId="11" xfId="0" applyNumberFormat="1" applyFont="1" applyFill="1" applyBorder="1"/>
    <xf numFmtId="0" fontId="12" fillId="2" borderId="12" xfId="0" applyNumberFormat="1" applyFont="1" applyFill="1" applyBorder="1"/>
    <xf numFmtId="0" fontId="0" fillId="6" borderId="9" xfId="0" applyNumberFormat="1" applyFill="1" applyBorder="1"/>
    <xf numFmtId="0" fontId="0" fillId="6" borderId="0" xfId="0" applyNumberFormat="1" applyFill="1" applyBorder="1"/>
    <xf numFmtId="0" fontId="0" fillId="6" borderId="10" xfId="0" applyNumberFormat="1" applyFill="1" applyBorder="1"/>
    <xf numFmtId="0" fontId="0" fillId="6" borderId="9" xfId="0" applyNumberFormat="1" applyFill="1" applyBorder="1" applyAlignment="1">
      <alignment horizontal="right"/>
    </xf>
    <xf numFmtId="0" fontId="0" fillId="6" borderId="0" xfId="0" applyNumberFormat="1" applyFill="1" applyBorder="1" applyAlignment="1">
      <alignment horizontal="right"/>
    </xf>
    <xf numFmtId="0" fontId="0" fillId="6" borderId="11" xfId="0" applyNumberFormat="1" applyFill="1" applyBorder="1"/>
    <xf numFmtId="0" fontId="0" fillId="6" borderId="13" xfId="0" applyNumberFormat="1" applyFill="1" applyBorder="1"/>
    <xf numFmtId="0" fontId="11" fillId="6" borderId="0" xfId="0" applyNumberFormat="1" applyFont="1" applyFill="1" applyBorder="1" applyAlignment="1">
      <alignment horizontal="center"/>
    </xf>
    <xf numFmtId="0" fontId="11" fillId="6" borderId="0" xfId="0" applyNumberFormat="1" applyFont="1" applyFill="1" applyBorder="1"/>
    <xf numFmtId="0" fontId="12" fillId="6" borderId="0" xfId="0" applyNumberFormat="1" applyFont="1" applyFill="1" applyBorder="1"/>
    <xf numFmtId="0" fontId="4" fillId="6" borderId="0" xfId="0" applyNumberFormat="1" applyFont="1" applyFill="1" applyBorder="1" applyAlignment="1">
      <alignment horizontal="center"/>
    </xf>
    <xf numFmtId="0" fontId="0" fillId="6" borderId="0" xfId="0" applyNumberFormat="1" applyFill="1"/>
    <xf numFmtId="0" fontId="0" fillId="6" borderId="0" xfId="0" applyNumberFormat="1" applyFill="1" applyAlignment="1">
      <alignment horizontal="right"/>
    </xf>
    <xf numFmtId="0" fontId="2" fillId="6" borderId="0" xfId="0" applyNumberFormat="1" applyFont="1" applyFill="1"/>
    <xf numFmtId="0" fontId="1" fillId="6" borderId="0" xfId="0" applyNumberFormat="1" applyFont="1" applyFill="1" applyAlignment="1">
      <alignment horizontal="right"/>
    </xf>
    <xf numFmtId="0" fontId="4" fillId="6" borderId="0" xfId="0" applyNumberFormat="1" applyFont="1" applyFill="1" applyAlignment="1">
      <alignment horizontal="right"/>
    </xf>
    <xf numFmtId="0" fontId="11" fillId="2" borderId="14" xfId="0" applyNumberFormat="1" applyFont="1" applyFill="1" applyBorder="1" applyAlignment="1">
      <alignment horizontal="center"/>
    </xf>
    <xf numFmtId="0" fontId="11" fillId="2" borderId="16" xfId="0" applyNumberFormat="1" applyFont="1" applyFill="1" applyBorder="1" applyAlignment="1">
      <alignment horizontal="center"/>
    </xf>
    <xf numFmtId="0" fontId="10" fillId="6" borderId="14" xfId="0" applyNumberFormat="1" applyFont="1" applyFill="1" applyBorder="1" applyAlignment="1">
      <alignment horizontal="center" vertical="center"/>
    </xf>
    <xf numFmtId="0" fontId="10" fillId="6" borderId="15" xfId="0" applyNumberFormat="1" applyFont="1" applyFill="1" applyBorder="1" applyAlignment="1">
      <alignment horizontal="center" vertical="center"/>
    </xf>
    <xf numFmtId="0" fontId="10" fillId="6" borderId="16" xfId="0" applyNumberFormat="1" applyFont="1" applyFill="1" applyBorder="1" applyAlignment="1">
      <alignment horizontal="center" vertical="center"/>
    </xf>
    <xf numFmtId="0" fontId="4" fillId="6" borderId="11" xfId="0" applyNumberFormat="1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/>
    </xf>
    <xf numFmtId="1" fontId="12" fillId="2" borderId="10" xfId="0" applyNumberFormat="1" applyFont="1" applyFill="1" applyBorder="1"/>
    <xf numFmtId="0" fontId="8" fillId="5" borderId="14" xfId="0" applyNumberFormat="1" applyFont="1" applyFill="1" applyBorder="1" applyProtection="1"/>
    <xf numFmtId="0" fontId="1" fillId="5" borderId="15" xfId="0" applyNumberFormat="1" applyFont="1" applyFill="1" applyBorder="1" applyProtection="1"/>
    <xf numFmtId="0" fontId="1" fillId="5" borderId="16" xfId="0" applyNumberFormat="1" applyFont="1" applyFill="1" applyBorder="1" applyProtection="1"/>
    <xf numFmtId="0" fontId="0" fillId="6" borderId="0" xfId="0" applyNumberFormat="1" applyFill="1" applyBorder="1" applyProtection="1"/>
    <xf numFmtId="0" fontId="13" fillId="4" borderId="14" xfId="0" applyNumberFormat="1" applyFont="1" applyFill="1" applyBorder="1" applyAlignment="1" applyProtection="1">
      <alignment horizontal="center" vertical="center"/>
    </xf>
    <xf numFmtId="0" fontId="13" fillId="4" borderId="15" xfId="0" applyNumberFormat="1" applyFont="1" applyFill="1" applyBorder="1" applyAlignment="1" applyProtection="1">
      <alignment horizontal="center" vertical="center"/>
    </xf>
    <xf numFmtId="0" fontId="13" fillId="4" borderId="16" xfId="0" applyNumberFormat="1" applyFont="1" applyFill="1" applyBorder="1" applyAlignment="1" applyProtection="1">
      <alignment horizontal="center" vertical="center"/>
    </xf>
    <xf numFmtId="0" fontId="8" fillId="5" borderId="9" xfId="0" applyNumberFormat="1" applyFont="1" applyFill="1" applyBorder="1" applyProtection="1"/>
    <xf numFmtId="0" fontId="1" fillId="5" borderId="0" xfId="0" applyNumberFormat="1" applyFont="1" applyFill="1" applyBorder="1" applyProtection="1"/>
    <xf numFmtId="1" fontId="1" fillId="5" borderId="0" xfId="0" applyNumberFormat="1" applyFont="1" applyFill="1" applyBorder="1" applyProtection="1"/>
    <xf numFmtId="1" fontId="1" fillId="5" borderId="10" xfId="0" applyNumberFormat="1" applyFont="1" applyFill="1" applyBorder="1" applyProtection="1"/>
    <xf numFmtId="0" fontId="13" fillId="4" borderId="9" xfId="0" applyNumberFormat="1" applyFont="1" applyFill="1" applyBorder="1" applyAlignment="1" applyProtection="1">
      <alignment horizontal="center" vertical="center"/>
    </xf>
    <xf numFmtId="0" fontId="13" fillId="4" borderId="0" xfId="0" applyNumberFormat="1" applyFont="1" applyFill="1" applyBorder="1" applyAlignment="1" applyProtection="1">
      <alignment horizontal="center" vertical="center"/>
    </xf>
    <xf numFmtId="0" fontId="13" fillId="4" borderId="10" xfId="0" applyNumberFormat="1" applyFont="1" applyFill="1" applyBorder="1" applyAlignment="1" applyProtection="1">
      <alignment horizontal="center" vertical="center"/>
    </xf>
    <xf numFmtId="4" fontId="1" fillId="5" borderId="0" xfId="0" applyNumberFormat="1" applyFont="1" applyFill="1" applyBorder="1" applyProtection="1"/>
    <xf numFmtId="0" fontId="4" fillId="5" borderId="10" xfId="0" applyNumberFormat="1" applyFont="1" applyFill="1" applyBorder="1" applyProtection="1"/>
    <xf numFmtId="0" fontId="13" fillId="4" borderId="9" xfId="0" applyNumberFormat="1" applyFont="1" applyFill="1" applyBorder="1" applyAlignment="1" applyProtection="1">
      <alignment horizontal="right"/>
    </xf>
    <xf numFmtId="1" fontId="14" fillId="4" borderId="0" xfId="0" applyNumberFormat="1" applyFont="1" applyFill="1" applyBorder="1" applyProtection="1"/>
    <xf numFmtId="0" fontId="13" fillId="4" borderId="0" xfId="0" applyNumberFormat="1" applyFont="1" applyFill="1" applyBorder="1" applyAlignment="1" applyProtection="1">
      <alignment horizontal="right"/>
    </xf>
    <xf numFmtId="0" fontId="14" fillId="4" borderId="0" xfId="0" applyNumberFormat="1" applyFont="1" applyFill="1" applyBorder="1" applyProtection="1"/>
    <xf numFmtId="0" fontId="13" fillId="4" borderId="10" xfId="0" applyNumberFormat="1" applyFont="1" applyFill="1" applyBorder="1" applyProtection="1"/>
    <xf numFmtId="0" fontId="0" fillId="5" borderId="0" xfId="0" applyNumberFormat="1" applyFill="1" applyBorder="1" applyProtection="1"/>
    <xf numFmtId="2" fontId="14" fillId="4" borderId="0" xfId="0" applyNumberFormat="1" applyFont="1" applyFill="1" applyBorder="1" applyProtection="1"/>
    <xf numFmtId="0" fontId="0" fillId="5" borderId="10" xfId="0" applyNumberFormat="1" applyFill="1" applyBorder="1" applyProtection="1"/>
    <xf numFmtId="0" fontId="13" fillId="4" borderId="11" xfId="0" applyNumberFormat="1" applyFont="1" applyFill="1" applyBorder="1" applyProtection="1"/>
    <xf numFmtId="0" fontId="13" fillId="4" borderId="13" xfId="0" applyNumberFormat="1" applyFont="1" applyFill="1" applyBorder="1" applyProtection="1"/>
    <xf numFmtId="0" fontId="13" fillId="4" borderId="12" xfId="0" applyNumberFormat="1" applyFont="1" applyFill="1" applyBorder="1" applyProtection="1"/>
    <xf numFmtId="0" fontId="0" fillId="6" borderId="10" xfId="0" applyNumberFormat="1" applyFill="1" applyBorder="1" applyProtection="1"/>
    <xf numFmtId="0" fontId="16" fillId="6" borderId="0" xfId="0" applyNumberFormat="1" applyFont="1" applyFill="1" applyBorder="1" applyProtection="1"/>
    <xf numFmtId="0" fontId="14" fillId="6" borderId="0" xfId="0" applyNumberFormat="1" applyFont="1" applyFill="1" applyBorder="1" applyProtection="1"/>
    <xf numFmtId="2" fontId="15" fillId="6" borderId="0" xfId="0" applyNumberFormat="1" applyFont="1" applyFill="1" applyBorder="1" applyProtection="1"/>
    <xf numFmtId="0" fontId="16" fillId="6" borderId="10" xfId="0" applyNumberFormat="1" applyFont="1" applyFill="1" applyBorder="1" applyProtection="1"/>
    <xf numFmtId="0" fontId="13" fillId="3" borderId="14" xfId="0" applyNumberFormat="1" applyFont="1" applyFill="1" applyBorder="1" applyAlignment="1" applyProtection="1">
      <alignment horizontal="center" vertical="center"/>
    </xf>
    <xf numFmtId="0" fontId="13" fillId="3" borderId="15" xfId="0" applyNumberFormat="1" applyFont="1" applyFill="1" applyBorder="1" applyAlignment="1" applyProtection="1">
      <alignment horizontal="center" vertical="center"/>
    </xf>
    <xf numFmtId="0" fontId="13" fillId="3" borderId="16" xfId="0" applyNumberFormat="1" applyFont="1" applyFill="1" applyBorder="1" applyAlignment="1" applyProtection="1">
      <alignment horizontal="center" vertical="center"/>
    </xf>
    <xf numFmtId="0" fontId="13" fillId="3" borderId="9" xfId="0" applyNumberFormat="1" applyFont="1" applyFill="1" applyBorder="1" applyAlignment="1" applyProtection="1">
      <alignment horizontal="center" vertical="center"/>
    </xf>
    <xf numFmtId="0" fontId="13" fillId="3" borderId="0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center" vertical="center"/>
    </xf>
    <xf numFmtId="0" fontId="13" fillId="3" borderId="9" xfId="0" applyNumberFormat="1" applyFont="1" applyFill="1" applyBorder="1" applyAlignment="1" applyProtection="1">
      <alignment horizontal="right"/>
    </xf>
    <xf numFmtId="1" fontId="15" fillId="3" borderId="0" xfId="0" applyNumberFormat="1" applyFont="1" applyFill="1" applyBorder="1" applyProtection="1"/>
    <xf numFmtId="0" fontId="13" fillId="3" borderId="0" xfId="0" applyNumberFormat="1" applyFont="1" applyFill="1" applyBorder="1" applyAlignment="1" applyProtection="1">
      <alignment horizontal="right"/>
    </xf>
    <xf numFmtId="0" fontId="15" fillId="3" borderId="0" xfId="0" applyNumberFormat="1" applyFont="1" applyFill="1" applyBorder="1" applyProtection="1"/>
    <xf numFmtId="0" fontId="13" fillId="3" borderId="10" xfId="0" applyNumberFormat="1" applyFont="1" applyFill="1" applyBorder="1" applyProtection="1"/>
    <xf numFmtId="0" fontId="8" fillId="5" borderId="9" xfId="0" applyFont="1" applyFill="1" applyBorder="1" applyProtection="1"/>
    <xf numFmtId="169" fontId="1" fillId="5" borderId="0" xfId="0" applyNumberFormat="1" applyFont="1" applyFill="1" applyBorder="1" applyProtection="1"/>
    <xf numFmtId="0" fontId="14" fillId="3" borderId="0" xfId="0" applyNumberFormat="1" applyFont="1" applyFill="1" applyBorder="1" applyProtection="1"/>
    <xf numFmtId="2" fontId="1" fillId="5" borderId="0" xfId="0" applyNumberFormat="1" applyFont="1" applyFill="1" applyBorder="1" applyProtection="1"/>
    <xf numFmtId="1" fontId="14" fillId="3" borderId="0" xfId="0" applyNumberFormat="1" applyFont="1" applyFill="1" applyBorder="1" applyProtection="1"/>
    <xf numFmtId="0" fontId="1" fillId="5" borderId="0" xfId="0" applyNumberFormat="1" applyFont="1" applyFill="1" applyBorder="1" applyAlignment="1" applyProtection="1">
      <alignment horizontal="left"/>
    </xf>
    <xf numFmtId="0" fontId="0" fillId="5" borderId="10" xfId="0" applyNumberFormat="1" applyFill="1" applyBorder="1" applyAlignment="1" applyProtection="1">
      <alignment horizontal="right"/>
    </xf>
    <xf numFmtId="0" fontId="0" fillId="6" borderId="0" xfId="0" applyNumberFormat="1" applyFill="1" applyBorder="1" applyAlignment="1" applyProtection="1">
      <alignment horizontal="right"/>
    </xf>
    <xf numFmtId="2" fontId="14" fillId="3" borderId="0" xfId="0" applyNumberFormat="1" applyFont="1" applyFill="1" applyBorder="1" applyProtection="1"/>
    <xf numFmtId="0" fontId="12" fillId="3" borderId="11" xfId="0" applyNumberFormat="1" applyFont="1" applyFill="1" applyBorder="1" applyAlignment="1" applyProtection="1">
      <alignment horizontal="center"/>
    </xf>
    <xf numFmtId="0" fontId="12" fillId="3" borderId="13" xfId="0" applyNumberFormat="1" applyFont="1" applyFill="1" applyBorder="1" applyAlignment="1" applyProtection="1">
      <alignment horizontal="center"/>
    </xf>
    <xf numFmtId="0" fontId="12" fillId="3" borderId="12" xfId="0" applyNumberFormat="1" applyFont="1" applyFill="1" applyBorder="1" applyAlignment="1" applyProtection="1">
      <alignment horizontal="center"/>
    </xf>
    <xf numFmtId="0" fontId="0" fillId="6" borderId="0" xfId="0" applyNumberFormat="1" applyFill="1" applyBorder="1" applyAlignment="1" applyProtection="1">
      <alignment horizontal="left"/>
    </xf>
    <xf numFmtId="1" fontId="0" fillId="6" borderId="0" xfId="0" applyNumberFormat="1" applyFill="1" applyBorder="1" applyAlignment="1" applyProtection="1">
      <alignment horizontal="left"/>
    </xf>
    <xf numFmtId="0" fontId="8" fillId="5" borderId="11" xfId="0" applyNumberFormat="1" applyFont="1" applyFill="1" applyBorder="1" applyProtection="1"/>
    <xf numFmtId="2" fontId="1" fillId="5" borderId="13" xfId="0" applyNumberFormat="1" applyFont="1" applyFill="1" applyBorder="1" applyProtection="1"/>
    <xf numFmtId="0" fontId="1" fillId="5" borderId="13" xfId="0" applyNumberFormat="1" applyFont="1" applyFill="1" applyBorder="1" applyProtection="1"/>
    <xf numFmtId="0" fontId="0" fillId="5" borderId="12" xfId="0" applyNumberFormat="1" applyFill="1" applyBorder="1" applyProtection="1"/>
    <xf numFmtId="0" fontId="0" fillId="6" borderId="13" xfId="0" applyNumberFormat="1" applyFill="1" applyBorder="1" applyProtection="1"/>
    <xf numFmtId="0" fontId="0" fillId="6" borderId="13" xfId="0" applyNumberFormat="1" applyFill="1" applyBorder="1" applyAlignment="1" applyProtection="1">
      <alignment horizontal="left"/>
    </xf>
    <xf numFmtId="1" fontId="0" fillId="6" borderId="13" xfId="0" applyNumberFormat="1" applyFill="1" applyBorder="1" applyAlignment="1" applyProtection="1">
      <alignment horizontal="left"/>
    </xf>
    <xf numFmtId="0" fontId="0" fillId="6" borderId="12" xfId="0" applyNumberFormat="1" applyFill="1" applyBorder="1" applyProtection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0</xdr:col>
      <xdr:colOff>1285875</xdr:colOff>
      <xdr:row>0</xdr:row>
      <xdr:rowOff>333375</xdr:rowOff>
    </xdr:to>
    <xdr:pic>
      <xdr:nvPicPr>
        <xdr:cNvPr id="10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50"/>
          <a:ext cx="1076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0"/>
  <sheetViews>
    <sheetView workbookViewId="0">
      <selection activeCell="G75" sqref="G75"/>
    </sheetView>
  </sheetViews>
  <sheetFormatPr defaultRowHeight="12.75"/>
  <cols>
    <col min="1" max="1" width="25.140625" style="1" customWidth="1"/>
    <col min="2" max="2" width="18.28515625" style="1" customWidth="1"/>
    <col min="3" max="3" width="21.28515625" style="1" customWidth="1"/>
    <col min="4" max="4" width="11.140625" style="1" customWidth="1"/>
    <col min="5" max="9" width="9.140625" style="1"/>
    <col min="10" max="10" width="10.28515625" style="1" customWidth="1"/>
    <col min="11" max="14" width="9.140625" style="1"/>
    <col min="15" max="15" width="11.42578125" style="1" customWidth="1"/>
    <col min="16" max="16384" width="9.140625" style="1"/>
  </cols>
  <sheetData>
    <row r="1" spans="1:18" ht="27.75" customHeight="1">
      <c r="B1" s="9" t="s">
        <v>125</v>
      </c>
      <c r="C1" s="10" t="s">
        <v>124</v>
      </c>
    </row>
    <row r="3" spans="1:18">
      <c r="A3" s="4" t="s">
        <v>16</v>
      </c>
      <c r="B3" s="20" t="s">
        <v>17</v>
      </c>
      <c r="D3" s="11" t="s">
        <v>114</v>
      </c>
      <c r="E3" s="12" t="s">
        <v>115</v>
      </c>
      <c r="F3" s="13"/>
      <c r="M3" s="15"/>
      <c r="N3" s="15"/>
      <c r="O3" s="15"/>
      <c r="P3" s="23"/>
      <c r="Q3" s="15"/>
      <c r="R3" s="15"/>
    </row>
    <row r="4" spans="1:18">
      <c r="B4" s="32"/>
      <c r="D4" s="14" t="s">
        <v>116</v>
      </c>
      <c r="E4" s="15" t="s">
        <v>119</v>
      </c>
      <c r="F4" s="16"/>
      <c r="M4" s="15"/>
      <c r="N4" s="15"/>
      <c r="O4" s="15"/>
      <c r="P4" s="23"/>
      <c r="Q4" s="15"/>
      <c r="R4" s="15"/>
    </row>
    <row r="5" spans="1:18">
      <c r="A5" s="4" t="s">
        <v>0</v>
      </c>
      <c r="B5" s="32"/>
      <c r="D5" s="14" t="s">
        <v>117</v>
      </c>
      <c r="E5" s="15" t="s">
        <v>120</v>
      </c>
      <c r="F5" s="16"/>
      <c r="M5" s="15"/>
      <c r="N5" s="15"/>
      <c r="O5" s="15"/>
      <c r="P5" s="23"/>
      <c r="Q5" s="15"/>
      <c r="R5" s="15"/>
    </row>
    <row r="6" spans="1:18">
      <c r="A6" s="20" t="s">
        <v>1</v>
      </c>
      <c r="B6" s="21" t="s">
        <v>15</v>
      </c>
      <c r="D6" s="17" t="s">
        <v>118</v>
      </c>
      <c r="E6" s="18" t="s">
        <v>121</v>
      </c>
      <c r="F6" s="19"/>
      <c r="M6" s="15"/>
      <c r="N6" s="15"/>
      <c r="O6" s="15"/>
      <c r="P6" s="15"/>
      <c r="Q6" s="15"/>
      <c r="R6" s="15"/>
    </row>
    <row r="7" spans="1:18">
      <c r="A7" s="20" t="s">
        <v>2</v>
      </c>
      <c r="B7" s="20" t="s">
        <v>3</v>
      </c>
      <c r="M7" s="15"/>
      <c r="N7" s="15"/>
      <c r="O7" s="15"/>
      <c r="P7" s="15"/>
      <c r="Q7" s="15"/>
      <c r="R7" s="15"/>
    </row>
    <row r="8" spans="1:18">
      <c r="A8" s="2" t="s">
        <v>5</v>
      </c>
      <c r="B8" s="2" t="s">
        <v>8</v>
      </c>
      <c r="C8" s="2" t="s">
        <v>9</v>
      </c>
      <c r="D8" s="1">
        <v>0</v>
      </c>
      <c r="M8" s="15"/>
      <c r="N8" s="15"/>
      <c r="O8" s="15"/>
      <c r="P8" s="15"/>
      <c r="Q8" s="15"/>
      <c r="R8" s="30"/>
    </row>
    <row r="9" spans="1:18">
      <c r="C9" s="2" t="s">
        <v>10</v>
      </c>
      <c r="D9" s="1">
        <v>0</v>
      </c>
      <c r="M9" s="15"/>
      <c r="N9" s="15"/>
      <c r="O9" s="15"/>
      <c r="P9" s="15"/>
      <c r="Q9" s="15"/>
      <c r="R9" s="30"/>
    </row>
    <row r="10" spans="1:18">
      <c r="B10" s="2" t="s">
        <v>11</v>
      </c>
      <c r="C10" s="2" t="s">
        <v>9</v>
      </c>
      <c r="D10" s="1">
        <v>0</v>
      </c>
      <c r="M10" s="15"/>
      <c r="N10" s="15"/>
      <c r="O10" s="15"/>
      <c r="P10" s="15"/>
      <c r="Q10" s="15"/>
      <c r="R10" s="15"/>
    </row>
    <row r="11" spans="1:18">
      <c r="C11" s="2" t="s">
        <v>10</v>
      </c>
      <c r="D11" s="1">
        <v>0</v>
      </c>
      <c r="M11" s="15"/>
      <c r="N11" s="15"/>
      <c r="O11" s="15"/>
      <c r="P11" s="15"/>
      <c r="Q11" s="15"/>
      <c r="R11" s="15"/>
    </row>
    <row r="12" spans="1:18">
      <c r="B12" s="2" t="s">
        <v>12</v>
      </c>
      <c r="C12" s="2" t="s">
        <v>9</v>
      </c>
      <c r="D12" s="1">
        <v>0</v>
      </c>
      <c r="M12" s="15"/>
      <c r="N12" s="15"/>
      <c r="O12" s="15"/>
      <c r="P12" s="24"/>
      <c r="Q12" s="15"/>
      <c r="R12" s="15"/>
    </row>
    <row r="13" spans="1:18">
      <c r="C13" s="2" t="s">
        <v>10</v>
      </c>
      <c r="D13" s="1">
        <v>0</v>
      </c>
      <c r="M13" s="15"/>
      <c r="N13" s="15"/>
      <c r="O13" s="15"/>
      <c r="P13" s="24"/>
      <c r="Q13" s="15"/>
      <c r="R13" s="15"/>
    </row>
    <row r="14" spans="1:18">
      <c r="A14" s="4" t="s">
        <v>19</v>
      </c>
      <c r="M14" s="15"/>
      <c r="N14" s="15"/>
      <c r="O14" s="15"/>
      <c r="P14" s="24"/>
      <c r="Q14" s="15"/>
      <c r="R14" s="15"/>
    </row>
    <row r="15" spans="1:18">
      <c r="A15" s="2" t="s">
        <v>26</v>
      </c>
      <c r="B15" s="2" t="s">
        <v>7</v>
      </c>
      <c r="C15" s="1" t="s">
        <v>27</v>
      </c>
      <c r="M15" s="15"/>
      <c r="N15" s="15"/>
      <c r="O15" s="15"/>
      <c r="P15" s="24"/>
      <c r="Q15" s="15"/>
      <c r="R15" s="15"/>
    </row>
    <row r="16" spans="1:18">
      <c r="A16" s="2" t="s">
        <v>20</v>
      </c>
      <c r="B16" s="2" t="s">
        <v>18</v>
      </c>
      <c r="C16" s="1" t="s">
        <v>113</v>
      </c>
      <c r="M16" s="15"/>
      <c r="N16" s="15"/>
      <c r="O16" s="15"/>
      <c r="P16" s="15"/>
      <c r="Q16" s="15"/>
      <c r="R16" s="15"/>
    </row>
    <row r="17" spans="1:18">
      <c r="A17" s="2" t="s">
        <v>21</v>
      </c>
      <c r="B17" s="2" t="s">
        <v>7</v>
      </c>
      <c r="M17" s="31"/>
      <c r="N17" s="15"/>
      <c r="O17" s="15"/>
      <c r="P17" s="25"/>
      <c r="Q17" s="15"/>
      <c r="R17" s="15"/>
    </row>
    <row r="18" spans="1:18">
      <c r="A18" s="2" t="s">
        <v>22</v>
      </c>
      <c r="B18" s="2" t="s">
        <v>7</v>
      </c>
      <c r="M18" s="31"/>
      <c r="N18" s="15"/>
      <c r="O18" s="15"/>
      <c r="P18" s="26"/>
      <c r="Q18" s="15"/>
      <c r="R18" s="15"/>
    </row>
    <row r="19" spans="1:18">
      <c r="A19" s="2" t="s">
        <v>23</v>
      </c>
      <c r="B19" s="1">
        <v>0</v>
      </c>
      <c r="M19" s="31"/>
      <c r="N19" s="15"/>
      <c r="O19" s="15"/>
      <c r="P19" s="27"/>
      <c r="Q19" s="15"/>
      <c r="R19" s="15"/>
    </row>
    <row r="20" spans="1:18" s="2" customFormat="1">
      <c r="A20" s="2" t="s">
        <v>24</v>
      </c>
      <c r="B20" s="2" t="s">
        <v>9</v>
      </c>
      <c r="C20" s="1">
        <v>0</v>
      </c>
      <c r="M20" s="31"/>
      <c r="N20" s="15"/>
      <c r="O20" s="15"/>
      <c r="P20" s="28"/>
      <c r="Q20" s="29"/>
      <c r="R20" s="29"/>
    </row>
    <row r="21" spans="1:18">
      <c r="B21" s="2" t="s">
        <v>10</v>
      </c>
      <c r="C21" s="1">
        <v>0</v>
      </c>
      <c r="M21" s="15"/>
      <c r="N21" s="15"/>
      <c r="O21" s="15"/>
      <c r="P21" s="15"/>
      <c r="Q21" s="15"/>
      <c r="R21" s="15"/>
    </row>
    <row r="22" spans="1:18">
      <c r="A22" s="2" t="s">
        <v>25</v>
      </c>
      <c r="B22" s="2" t="s">
        <v>28</v>
      </c>
      <c r="C22" s="1" t="s">
        <v>29</v>
      </c>
      <c r="M22" s="15"/>
      <c r="N22" s="15"/>
      <c r="O22" s="15"/>
      <c r="P22" s="26"/>
      <c r="Q22" s="15"/>
      <c r="R22" s="15"/>
    </row>
    <row r="23" spans="1:18">
      <c r="A23" s="2" t="s">
        <v>30</v>
      </c>
      <c r="B23" s="2" t="s">
        <v>31</v>
      </c>
      <c r="C23" s="7" t="s">
        <v>32</v>
      </c>
      <c r="M23" s="15"/>
      <c r="N23" s="15"/>
      <c r="O23" s="15"/>
      <c r="P23" s="26"/>
      <c r="Q23" s="15"/>
      <c r="R23" s="15"/>
    </row>
    <row r="24" spans="1:18">
      <c r="A24" s="2" t="s">
        <v>33</v>
      </c>
      <c r="B24" s="2" t="s">
        <v>7</v>
      </c>
      <c r="C24" s="1" t="s">
        <v>41</v>
      </c>
      <c r="M24" s="15"/>
      <c r="N24" s="15"/>
      <c r="O24" s="15"/>
      <c r="P24" s="15"/>
      <c r="Q24" s="15"/>
      <c r="R24" s="15"/>
    </row>
    <row r="25" spans="1:18">
      <c r="A25" s="2" t="s">
        <v>34</v>
      </c>
      <c r="B25" s="2" t="s">
        <v>35</v>
      </c>
      <c r="C25" s="2" t="s">
        <v>7</v>
      </c>
      <c r="M25" s="15"/>
      <c r="N25" s="15"/>
      <c r="O25" s="15"/>
      <c r="P25" s="15"/>
      <c r="Q25" s="15"/>
      <c r="R25" s="15"/>
    </row>
    <row r="26" spans="1:18">
      <c r="B26" s="2" t="s">
        <v>36</v>
      </c>
      <c r="C26" s="2" t="s">
        <v>6</v>
      </c>
      <c r="M26" s="15"/>
      <c r="N26" s="15"/>
      <c r="O26" s="15"/>
      <c r="P26" s="15"/>
      <c r="Q26" s="15"/>
      <c r="R26" s="15"/>
    </row>
    <row r="27" spans="1:18">
      <c r="B27" s="2" t="s">
        <v>37</v>
      </c>
      <c r="C27" s="2" t="s">
        <v>6</v>
      </c>
      <c r="M27" s="15"/>
      <c r="N27" s="15"/>
      <c r="O27" s="15"/>
      <c r="P27" s="23"/>
      <c r="Q27" s="15"/>
      <c r="R27" s="15"/>
    </row>
    <row r="28" spans="1:18">
      <c r="B28" s="2" t="s">
        <v>38</v>
      </c>
      <c r="C28" s="2">
        <v>1</v>
      </c>
      <c r="M28" s="15"/>
      <c r="N28" s="15"/>
      <c r="O28" s="15"/>
      <c r="P28" s="23"/>
      <c r="Q28" s="15"/>
      <c r="R28" s="15"/>
    </row>
    <row r="29" spans="1:18">
      <c r="B29" s="2" t="s">
        <v>39</v>
      </c>
      <c r="C29" s="2" t="s">
        <v>7</v>
      </c>
      <c r="D29" s="1" t="s">
        <v>42</v>
      </c>
      <c r="M29" s="15"/>
      <c r="N29" s="15"/>
      <c r="O29" s="15"/>
      <c r="P29" s="23"/>
      <c r="Q29" s="15"/>
      <c r="R29" s="15"/>
    </row>
    <row r="30" spans="1:18">
      <c r="B30" s="2" t="s">
        <v>40</v>
      </c>
      <c r="C30" s="1">
        <v>0</v>
      </c>
      <c r="M30" s="15"/>
      <c r="N30" s="15"/>
      <c r="O30" s="15"/>
      <c r="P30" s="15"/>
      <c r="Q30" s="15"/>
      <c r="R30" s="15"/>
    </row>
    <row r="31" spans="1:18">
      <c r="A31" s="4" t="s">
        <v>43</v>
      </c>
      <c r="M31" s="15"/>
      <c r="N31" s="15"/>
      <c r="O31" s="15"/>
      <c r="P31" s="15"/>
      <c r="Q31" s="15"/>
      <c r="R31" s="15"/>
    </row>
    <row r="32" spans="1:18">
      <c r="A32" s="2" t="s">
        <v>44</v>
      </c>
      <c r="B32" s="1">
        <v>0</v>
      </c>
      <c r="M32" s="15"/>
      <c r="N32" s="15"/>
      <c r="O32" s="15"/>
      <c r="P32" s="15"/>
      <c r="Q32" s="15"/>
      <c r="R32" s="30"/>
    </row>
    <row r="33" spans="1:18">
      <c r="A33" s="2" t="s">
        <v>45</v>
      </c>
      <c r="B33" s="1">
        <v>0</v>
      </c>
      <c r="M33" s="15"/>
      <c r="N33" s="15"/>
      <c r="O33" s="15"/>
      <c r="P33" s="15"/>
      <c r="Q33" s="15"/>
      <c r="R33" s="30"/>
    </row>
    <row r="34" spans="1:18">
      <c r="A34" s="2" t="s">
        <v>46</v>
      </c>
      <c r="B34" s="1">
        <v>0</v>
      </c>
      <c r="M34" s="15"/>
      <c r="N34" s="15"/>
      <c r="O34" s="15"/>
      <c r="P34" s="15"/>
      <c r="Q34" s="15"/>
      <c r="R34" s="15"/>
    </row>
    <row r="35" spans="1:18">
      <c r="A35" s="2" t="s">
        <v>47</v>
      </c>
      <c r="B35" s="1">
        <v>0</v>
      </c>
      <c r="M35" s="15"/>
      <c r="N35" s="15"/>
      <c r="O35" s="15"/>
      <c r="P35" s="15"/>
      <c r="Q35" s="15"/>
      <c r="R35" s="15"/>
    </row>
    <row r="36" spans="1:18">
      <c r="A36" s="2" t="s">
        <v>48</v>
      </c>
      <c r="B36" s="1">
        <v>0</v>
      </c>
      <c r="M36" s="15"/>
      <c r="N36" s="15"/>
      <c r="O36" s="15"/>
      <c r="P36" s="24"/>
      <c r="Q36" s="15"/>
      <c r="R36" s="15"/>
    </row>
    <row r="37" spans="1:18">
      <c r="A37" s="2" t="s">
        <v>49</v>
      </c>
      <c r="B37" s="1">
        <v>0</v>
      </c>
      <c r="M37" s="15"/>
      <c r="N37" s="15"/>
      <c r="O37" s="15"/>
      <c r="P37" s="24"/>
      <c r="Q37" s="15"/>
      <c r="R37" s="15"/>
    </row>
    <row r="38" spans="1:18">
      <c r="A38" s="2" t="s">
        <v>50</v>
      </c>
      <c r="B38" s="1">
        <v>0</v>
      </c>
      <c r="M38" s="15"/>
      <c r="N38" s="15"/>
      <c r="O38" s="15"/>
      <c r="P38" s="24"/>
      <c r="Q38" s="15"/>
      <c r="R38" s="15"/>
    </row>
    <row r="39" spans="1:18">
      <c r="A39" s="2" t="s">
        <v>51</v>
      </c>
      <c r="B39" s="2" t="s">
        <v>7</v>
      </c>
      <c r="C39" s="1" t="s">
        <v>41</v>
      </c>
      <c r="M39" s="15"/>
      <c r="N39" s="15"/>
      <c r="O39" s="15"/>
      <c r="P39" s="24"/>
      <c r="Q39" s="15"/>
      <c r="R39" s="15"/>
    </row>
    <row r="40" spans="1:18">
      <c r="A40" s="2" t="s">
        <v>52</v>
      </c>
      <c r="B40" s="2" t="s">
        <v>7</v>
      </c>
      <c r="C40" s="1" t="s">
        <v>53</v>
      </c>
      <c r="M40" s="15"/>
      <c r="N40" s="15"/>
      <c r="O40" s="15"/>
      <c r="P40" s="15"/>
      <c r="Q40" s="15"/>
      <c r="R40" s="15"/>
    </row>
    <row r="41" spans="1:18">
      <c r="A41" s="4" t="s">
        <v>54</v>
      </c>
      <c r="M41" s="31"/>
      <c r="N41" s="15"/>
      <c r="O41" s="15"/>
      <c r="P41" s="25"/>
      <c r="Q41" s="15"/>
      <c r="R41" s="15"/>
    </row>
    <row r="42" spans="1:18">
      <c r="A42" s="2" t="s">
        <v>55</v>
      </c>
      <c r="B42" s="2" t="s">
        <v>7</v>
      </c>
      <c r="M42" s="31"/>
      <c r="N42" s="15"/>
      <c r="O42" s="15"/>
      <c r="P42" s="26"/>
      <c r="Q42" s="15"/>
      <c r="R42" s="15"/>
    </row>
    <row r="43" spans="1:18">
      <c r="A43" s="2" t="s">
        <v>56</v>
      </c>
      <c r="B43" s="2" t="s">
        <v>7</v>
      </c>
      <c r="M43" s="31"/>
      <c r="N43" s="15"/>
      <c r="O43" s="15"/>
      <c r="P43" s="27"/>
      <c r="Q43" s="15"/>
      <c r="R43" s="15"/>
    </row>
    <row r="44" spans="1:18">
      <c r="A44" s="2" t="s">
        <v>57</v>
      </c>
      <c r="B44" s="2" t="s">
        <v>58</v>
      </c>
      <c r="C44" s="1">
        <v>3</v>
      </c>
      <c r="M44" s="31"/>
      <c r="N44" s="15"/>
      <c r="O44" s="15"/>
      <c r="P44" s="28"/>
      <c r="Q44" s="29"/>
      <c r="R44" s="29"/>
    </row>
    <row r="45" spans="1:18">
      <c r="B45" s="2" t="s">
        <v>59</v>
      </c>
      <c r="C45" s="1">
        <v>0</v>
      </c>
      <c r="M45" s="15"/>
      <c r="N45" s="15"/>
      <c r="O45" s="15"/>
      <c r="P45" s="23"/>
      <c r="Q45" s="15"/>
      <c r="R45" s="15"/>
    </row>
    <row r="46" spans="1:18">
      <c r="A46" s="2" t="s">
        <v>60</v>
      </c>
      <c r="B46" s="2" t="s">
        <v>61</v>
      </c>
      <c r="M46" s="15"/>
      <c r="N46" s="15"/>
      <c r="O46" s="15"/>
      <c r="P46" s="26"/>
      <c r="Q46" s="15"/>
      <c r="R46" s="15"/>
    </row>
    <row r="47" spans="1:18">
      <c r="A47" s="2" t="s">
        <v>62</v>
      </c>
      <c r="B47" s="1">
        <v>19200</v>
      </c>
      <c r="M47" s="15"/>
      <c r="N47" s="15"/>
      <c r="O47" s="15"/>
      <c r="P47" s="26"/>
      <c r="Q47" s="15"/>
      <c r="R47" s="15"/>
    </row>
    <row r="48" spans="1:18">
      <c r="A48" s="2" t="s">
        <v>63</v>
      </c>
      <c r="B48" s="2" t="s">
        <v>91</v>
      </c>
      <c r="M48" s="15"/>
      <c r="N48" s="15"/>
      <c r="O48" s="15"/>
      <c r="P48" s="15"/>
      <c r="Q48" s="15"/>
      <c r="R48" s="15"/>
    </row>
    <row r="49" spans="1:18">
      <c r="A49" s="2" t="s">
        <v>64</v>
      </c>
      <c r="B49" s="2" t="s">
        <v>91</v>
      </c>
      <c r="M49" s="15"/>
      <c r="N49" s="15"/>
      <c r="O49" s="15"/>
      <c r="P49" s="15"/>
      <c r="Q49" s="15"/>
      <c r="R49" s="15"/>
    </row>
    <row r="50" spans="1:18">
      <c r="A50" s="2" t="s">
        <v>65</v>
      </c>
      <c r="B50" s="2" t="s">
        <v>66</v>
      </c>
      <c r="C50" s="2" t="s">
        <v>59</v>
      </c>
      <c r="M50" s="15"/>
      <c r="N50" s="15"/>
      <c r="O50" s="15"/>
      <c r="P50" s="23"/>
      <c r="Q50" s="15"/>
      <c r="R50" s="15"/>
    </row>
    <row r="51" spans="1:18">
      <c r="B51" s="2" t="s">
        <v>67</v>
      </c>
      <c r="C51" s="2" t="s">
        <v>59</v>
      </c>
      <c r="M51" s="15"/>
      <c r="N51" s="15"/>
      <c r="O51" s="15"/>
      <c r="P51" s="23"/>
      <c r="Q51" s="15"/>
      <c r="R51" s="15"/>
    </row>
    <row r="52" spans="1:18">
      <c r="A52" s="2" t="s">
        <v>68</v>
      </c>
      <c r="B52" s="2" t="s">
        <v>91</v>
      </c>
      <c r="M52" s="15"/>
      <c r="N52" s="15"/>
      <c r="O52" s="15"/>
      <c r="P52" s="23"/>
      <c r="Q52" s="15"/>
      <c r="R52" s="15"/>
    </row>
    <row r="53" spans="1:18">
      <c r="A53" s="4" t="s">
        <v>69</v>
      </c>
      <c r="M53" s="15"/>
      <c r="N53" s="15"/>
      <c r="O53" s="15"/>
      <c r="P53" s="15"/>
      <c r="Q53" s="15"/>
      <c r="R53" s="15"/>
    </row>
    <row r="54" spans="1:18">
      <c r="A54" s="20" t="s">
        <v>70</v>
      </c>
      <c r="B54" s="20" t="s">
        <v>71</v>
      </c>
      <c r="C54" s="1" t="s">
        <v>72</v>
      </c>
      <c r="M54" s="15"/>
      <c r="N54" s="15"/>
      <c r="O54" s="15"/>
      <c r="P54" s="15"/>
      <c r="Q54" s="15"/>
      <c r="R54" s="15"/>
    </row>
    <row r="55" spans="1:18">
      <c r="A55" s="20" t="s">
        <v>73</v>
      </c>
      <c r="B55" s="20" t="s">
        <v>4</v>
      </c>
      <c r="C55" s="20" t="s">
        <v>74</v>
      </c>
      <c r="D55" s="22">
        <v>82</v>
      </c>
      <c r="M55" s="15"/>
      <c r="N55" s="15"/>
      <c r="O55" s="15"/>
      <c r="P55" s="15"/>
      <c r="Q55" s="15"/>
      <c r="R55" s="30"/>
    </row>
    <row r="56" spans="1:18">
      <c r="A56" s="32"/>
      <c r="B56" s="32"/>
      <c r="C56" s="20" t="s">
        <v>75</v>
      </c>
      <c r="D56" s="22">
        <v>1280</v>
      </c>
      <c r="G56" s="3"/>
      <c r="M56" s="15"/>
      <c r="N56" s="15"/>
      <c r="O56" s="15"/>
      <c r="P56" s="15"/>
      <c r="Q56" s="15"/>
      <c r="R56" s="30"/>
    </row>
    <row r="57" spans="1:18">
      <c r="A57" s="32"/>
      <c r="B57" s="32"/>
      <c r="C57" s="20" t="s">
        <v>76</v>
      </c>
      <c r="D57" s="22">
        <v>4</v>
      </c>
      <c r="M57" s="15"/>
      <c r="N57" s="15"/>
      <c r="O57" s="15"/>
      <c r="P57" s="15"/>
      <c r="Q57" s="15"/>
      <c r="R57" s="15"/>
    </row>
    <row r="58" spans="1:18">
      <c r="A58" s="32"/>
      <c r="B58" s="32"/>
      <c r="C58" s="20" t="s">
        <v>77</v>
      </c>
      <c r="D58" s="22">
        <v>58</v>
      </c>
      <c r="M58" s="15"/>
      <c r="N58" s="15"/>
      <c r="O58" s="15"/>
      <c r="P58" s="15"/>
      <c r="Q58" s="15"/>
      <c r="R58" s="15"/>
    </row>
    <row r="59" spans="1:18">
      <c r="A59" s="32"/>
      <c r="B59" s="32"/>
      <c r="C59" s="20" t="s">
        <v>78</v>
      </c>
      <c r="D59" s="22">
        <v>82</v>
      </c>
      <c r="M59" s="15"/>
      <c r="N59" s="15"/>
      <c r="O59" s="15"/>
      <c r="P59" s="24"/>
      <c r="Q59" s="15"/>
      <c r="R59" s="15"/>
    </row>
    <row r="60" spans="1:18">
      <c r="A60" s="32"/>
      <c r="B60" s="32"/>
      <c r="C60" s="20" t="s">
        <v>79</v>
      </c>
      <c r="D60" s="22">
        <v>18</v>
      </c>
      <c r="M60" s="15"/>
      <c r="N60" s="15"/>
      <c r="O60" s="15"/>
      <c r="P60" s="24"/>
      <c r="Q60" s="15"/>
      <c r="R60" s="15"/>
    </row>
    <row r="61" spans="1:18">
      <c r="A61" s="32"/>
      <c r="B61" s="32"/>
      <c r="C61" s="20" t="s">
        <v>80</v>
      </c>
      <c r="D61" s="22">
        <v>720</v>
      </c>
      <c r="M61" s="15"/>
      <c r="N61" s="15"/>
      <c r="O61" s="15"/>
      <c r="P61" s="24"/>
      <c r="Q61" s="15"/>
      <c r="R61" s="15"/>
    </row>
    <row r="62" spans="1:18">
      <c r="A62" s="32"/>
      <c r="B62" s="32"/>
      <c r="C62" s="20" t="s">
        <v>81</v>
      </c>
      <c r="D62" s="22">
        <v>11</v>
      </c>
      <c r="M62" s="15"/>
      <c r="N62" s="15"/>
      <c r="O62" s="15"/>
      <c r="P62" s="24"/>
      <c r="Q62" s="15"/>
      <c r="R62" s="15"/>
    </row>
    <row r="63" spans="1:18">
      <c r="A63" s="32"/>
      <c r="B63" s="32"/>
      <c r="C63" s="20" t="s">
        <v>82</v>
      </c>
      <c r="D63" s="22">
        <v>11</v>
      </c>
      <c r="M63" s="15"/>
      <c r="N63" s="15"/>
      <c r="O63" s="15"/>
      <c r="P63" s="15"/>
      <c r="Q63" s="15"/>
      <c r="R63" s="15"/>
    </row>
    <row r="64" spans="1:18">
      <c r="A64" s="32"/>
      <c r="B64" s="32"/>
      <c r="C64" s="20" t="s">
        <v>83</v>
      </c>
      <c r="D64" s="22">
        <v>18</v>
      </c>
      <c r="M64" s="31"/>
      <c r="N64" s="15"/>
      <c r="O64" s="15"/>
      <c r="P64" s="25"/>
      <c r="Q64" s="15"/>
      <c r="R64" s="15"/>
    </row>
    <row r="65" spans="1:18">
      <c r="A65" s="20" t="s">
        <v>84</v>
      </c>
      <c r="B65" s="20" t="s">
        <v>85</v>
      </c>
      <c r="C65" s="20" t="s">
        <v>86</v>
      </c>
      <c r="D65" s="20" t="s">
        <v>92</v>
      </c>
      <c r="E65" s="1" t="s">
        <v>122</v>
      </c>
      <c r="M65" s="31"/>
      <c r="N65" s="15"/>
      <c r="O65" s="15"/>
      <c r="P65" s="26"/>
      <c r="Q65" s="15"/>
      <c r="R65" s="15"/>
    </row>
    <row r="66" spans="1:18">
      <c r="B66" s="2" t="s">
        <v>87</v>
      </c>
      <c r="C66" s="2" t="s">
        <v>88</v>
      </c>
      <c r="M66" s="31"/>
      <c r="N66" s="15"/>
      <c r="O66" s="15"/>
      <c r="P66" s="27"/>
      <c r="Q66" s="15"/>
      <c r="R66" s="15"/>
    </row>
    <row r="67" spans="1:18">
      <c r="B67" s="20" t="s">
        <v>89</v>
      </c>
      <c r="C67" s="21" t="s">
        <v>15</v>
      </c>
      <c r="D67" s="1" t="s">
        <v>123</v>
      </c>
      <c r="M67" s="31"/>
      <c r="N67" s="15"/>
      <c r="O67" s="15"/>
      <c r="P67" s="28"/>
      <c r="Q67" s="29"/>
      <c r="R67" s="29"/>
    </row>
    <row r="68" spans="1:18">
      <c r="B68" s="2" t="s">
        <v>24</v>
      </c>
      <c r="C68" s="2" t="s">
        <v>10</v>
      </c>
      <c r="D68" s="1">
        <v>0</v>
      </c>
      <c r="M68" s="15"/>
      <c r="N68" s="15"/>
      <c r="O68" s="15"/>
      <c r="P68" s="23"/>
      <c r="Q68" s="15"/>
      <c r="R68" s="15"/>
    </row>
    <row r="69" spans="1:18">
      <c r="C69" s="2" t="s">
        <v>9</v>
      </c>
      <c r="D69" s="1">
        <v>0</v>
      </c>
      <c r="M69" s="15"/>
      <c r="N69" s="15"/>
      <c r="O69" s="15"/>
      <c r="P69" s="26"/>
      <c r="Q69" s="15"/>
      <c r="R69" s="15"/>
    </row>
    <row r="70" spans="1:18">
      <c r="B70" s="2" t="s">
        <v>90</v>
      </c>
      <c r="C70" s="1">
        <v>0</v>
      </c>
      <c r="M70" s="15"/>
      <c r="N70" s="15"/>
      <c r="O70" s="15"/>
      <c r="P70" s="26"/>
      <c r="Q70" s="15"/>
      <c r="R70" s="15"/>
    </row>
    <row r="71" spans="1:18">
      <c r="A71" s="20" t="s">
        <v>93</v>
      </c>
      <c r="B71" s="20" t="s">
        <v>95</v>
      </c>
      <c r="C71" s="1" t="s">
        <v>96</v>
      </c>
    </row>
    <row r="72" spans="1:18">
      <c r="A72" s="20" t="s">
        <v>25</v>
      </c>
      <c r="B72" s="20" t="s">
        <v>28</v>
      </c>
      <c r="C72" s="1" t="s">
        <v>97</v>
      </c>
    </row>
    <row r="73" spans="1:18">
      <c r="A73" s="2" t="s">
        <v>94</v>
      </c>
      <c r="B73" s="2" t="s">
        <v>31</v>
      </c>
    </row>
    <row r="74" spans="1:18">
      <c r="A74" s="20" t="s">
        <v>98</v>
      </c>
      <c r="B74" s="8" t="s">
        <v>101</v>
      </c>
      <c r="C74" s="1" t="s">
        <v>100</v>
      </c>
    </row>
    <row r="75" spans="1:18">
      <c r="B75" s="20" t="s">
        <v>102</v>
      </c>
      <c r="C75" s="22" t="s">
        <v>99</v>
      </c>
    </row>
    <row r="76" spans="1:18">
      <c r="A76" s="2" t="s">
        <v>103</v>
      </c>
      <c r="B76" s="1">
        <v>0</v>
      </c>
    </row>
    <row r="77" spans="1:18">
      <c r="A77" s="8" t="s">
        <v>43</v>
      </c>
      <c r="B77" s="2" t="s">
        <v>13</v>
      </c>
      <c r="C77" s="1" t="s">
        <v>14</v>
      </c>
      <c r="D77" s="1" t="s">
        <v>109</v>
      </c>
    </row>
    <row r="78" spans="1:18">
      <c r="B78" s="2" t="s">
        <v>46</v>
      </c>
      <c r="C78" s="1">
        <v>0</v>
      </c>
    </row>
    <row r="79" spans="1:18">
      <c r="B79" s="2" t="s">
        <v>47</v>
      </c>
      <c r="C79" s="1">
        <v>0</v>
      </c>
    </row>
    <row r="80" spans="1:18">
      <c r="B80" s="2" t="s">
        <v>48</v>
      </c>
      <c r="C80" s="1">
        <v>0</v>
      </c>
    </row>
    <row r="81" spans="1:5">
      <c r="B81" s="2" t="s">
        <v>49</v>
      </c>
      <c r="C81" s="1">
        <v>0</v>
      </c>
    </row>
    <row r="82" spans="1:5">
      <c r="B82" s="2" t="s">
        <v>104</v>
      </c>
      <c r="C82" s="2" t="s">
        <v>7</v>
      </c>
      <c r="D82" s="2" t="s">
        <v>105</v>
      </c>
      <c r="E82" s="1">
        <v>0.5</v>
      </c>
    </row>
    <row r="83" spans="1:5">
      <c r="B83" s="2"/>
      <c r="D83" s="2" t="s">
        <v>106</v>
      </c>
      <c r="E83" s="1">
        <v>0.5</v>
      </c>
    </row>
    <row r="84" spans="1:5">
      <c r="D84" s="2" t="s">
        <v>107</v>
      </c>
      <c r="E84" s="1">
        <v>0.5</v>
      </c>
    </row>
    <row r="85" spans="1:5">
      <c r="B85" s="2" t="s">
        <v>4</v>
      </c>
      <c r="C85" s="2" t="s">
        <v>91</v>
      </c>
    </row>
    <row r="86" spans="1:5">
      <c r="A86" s="2" t="s">
        <v>35</v>
      </c>
      <c r="B86" s="2" t="s">
        <v>7</v>
      </c>
    </row>
    <row r="87" spans="1:5">
      <c r="A87" s="2" t="s">
        <v>108</v>
      </c>
      <c r="B87" s="2" t="s">
        <v>7</v>
      </c>
    </row>
    <row r="88" spans="1:5">
      <c r="A88" s="2" t="s">
        <v>110</v>
      </c>
      <c r="B88" s="2" t="s">
        <v>111</v>
      </c>
      <c r="C88" s="2" t="s">
        <v>91</v>
      </c>
    </row>
    <row r="89" spans="1:5">
      <c r="B89" s="2" t="s">
        <v>112</v>
      </c>
      <c r="C89" s="2" t="s">
        <v>91</v>
      </c>
    </row>
    <row r="90" spans="1:5">
      <c r="B90" s="2" t="s">
        <v>18</v>
      </c>
      <c r="C90" s="2" t="s">
        <v>91</v>
      </c>
    </row>
  </sheetData>
  <phoneticPr fontId="3" type="noConversion"/>
  <pageMargins left="0.56999999999999995" right="0.6" top="0.55000000000000004" bottom="0.54" header="0.55000000000000004" footer="0.5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0"/>
  <sheetViews>
    <sheetView tabSelected="1" zoomScale="129" zoomScaleNormal="129" workbookViewId="0">
      <selection activeCell="D3" sqref="D3"/>
    </sheetView>
  </sheetViews>
  <sheetFormatPr defaultRowHeight="12.75"/>
  <cols>
    <col min="1" max="1" width="13.5703125" style="1" customWidth="1"/>
    <col min="2" max="2" width="10.7109375" style="1" customWidth="1"/>
    <col min="3" max="3" width="1" style="49" customWidth="1"/>
    <col min="4" max="4" width="27.28515625" style="1" customWidth="1"/>
    <col min="5" max="5" width="10" style="1" bestFit="1" customWidth="1"/>
    <col min="6" max="6" width="5.42578125" style="1" customWidth="1"/>
    <col min="7" max="7" width="9.140625" style="1"/>
    <col min="8" max="8" width="1" style="49" customWidth="1"/>
    <col min="9" max="9" width="12.85546875" style="1" customWidth="1"/>
    <col min="10" max="10" width="9.140625" style="1"/>
    <col min="11" max="11" width="12.140625" style="1" customWidth="1"/>
    <col min="12" max="12" width="10.5703125" style="1" customWidth="1"/>
    <col min="13" max="13" width="3.85546875" style="1" customWidth="1"/>
    <col min="14" max="14" width="11.42578125" style="1" customWidth="1"/>
    <col min="15" max="16384" width="9.140625" style="1"/>
  </cols>
  <sheetData>
    <row r="1" spans="1:13" ht="27.75" customHeight="1">
      <c r="A1" s="56" t="s">
        <v>168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3" ht="13.5" thickBo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>
      <c r="A3" s="54" t="s">
        <v>157</v>
      </c>
      <c r="B3" s="55"/>
      <c r="C3" s="45"/>
      <c r="D3" s="62" t="s">
        <v>126</v>
      </c>
      <c r="E3" s="63">
        <f>B5</f>
        <v>1920</v>
      </c>
      <c r="F3" s="63"/>
      <c r="G3" s="64">
        <f>E3+E7</f>
        <v>2400</v>
      </c>
      <c r="H3" s="65"/>
      <c r="I3" s="66" t="s">
        <v>169</v>
      </c>
      <c r="J3" s="67"/>
      <c r="K3" s="67"/>
      <c r="L3" s="67"/>
      <c r="M3" s="68"/>
    </row>
    <row r="4" spans="1:13">
      <c r="A4" s="33"/>
      <c r="B4" s="34"/>
      <c r="C4" s="46"/>
      <c r="D4" s="69" t="s">
        <v>127</v>
      </c>
      <c r="E4" s="70">
        <f>B6</f>
        <v>1080</v>
      </c>
      <c r="F4" s="71"/>
      <c r="G4" s="72">
        <f>E4+E12</f>
        <v>1136.8421052631579</v>
      </c>
      <c r="H4" s="65"/>
      <c r="I4" s="73"/>
      <c r="J4" s="74"/>
      <c r="K4" s="74"/>
      <c r="L4" s="74"/>
      <c r="M4" s="75"/>
    </row>
    <row r="5" spans="1:13">
      <c r="A5" s="33" t="s">
        <v>158</v>
      </c>
      <c r="B5" s="35">
        <v>1920</v>
      </c>
      <c r="C5" s="47"/>
      <c r="D5" s="69" t="s">
        <v>139</v>
      </c>
      <c r="E5" s="76">
        <f>B7/1.001</f>
        <v>71.92807192807193</v>
      </c>
      <c r="F5" s="70"/>
      <c r="G5" s="77"/>
      <c r="H5" s="65"/>
      <c r="I5" s="78" t="s">
        <v>143</v>
      </c>
      <c r="J5" s="79">
        <f>G4</f>
        <v>1136.8421052631579</v>
      </c>
      <c r="K5" s="80" t="s">
        <v>148</v>
      </c>
      <c r="L5" s="81">
        <f>G3</f>
        <v>2400</v>
      </c>
      <c r="M5" s="82"/>
    </row>
    <row r="6" spans="1:13">
      <c r="A6" s="33" t="s">
        <v>159</v>
      </c>
      <c r="B6" s="35">
        <v>1080</v>
      </c>
      <c r="C6" s="47"/>
      <c r="D6" s="69"/>
      <c r="E6" s="83"/>
      <c r="F6" s="70"/>
      <c r="G6" s="77"/>
      <c r="H6" s="65"/>
      <c r="I6" s="78" t="s">
        <v>144</v>
      </c>
      <c r="J6" s="81">
        <f>E4</f>
        <v>1080</v>
      </c>
      <c r="K6" s="80" t="s">
        <v>149</v>
      </c>
      <c r="L6" s="81">
        <f>E3</f>
        <v>1920</v>
      </c>
      <c r="M6" s="82"/>
    </row>
    <row r="7" spans="1:13">
      <c r="A7" s="33" t="s">
        <v>171</v>
      </c>
      <c r="B7" s="61">
        <v>72</v>
      </c>
      <c r="C7" s="47"/>
      <c r="D7" s="69" t="s">
        <v>128</v>
      </c>
      <c r="E7" s="70">
        <f>E3/0.8-E3</f>
        <v>480</v>
      </c>
      <c r="F7" s="70"/>
      <c r="G7" s="77"/>
      <c r="H7" s="65"/>
      <c r="I7" s="78" t="s">
        <v>145</v>
      </c>
      <c r="J7" s="79">
        <f>E13</f>
        <v>14.21052631578948</v>
      </c>
      <c r="K7" s="80" t="s">
        <v>150</v>
      </c>
      <c r="L7" s="79">
        <f>G8</f>
        <v>43.749934276250087</v>
      </c>
      <c r="M7" s="82"/>
    </row>
    <row r="8" spans="1:13">
      <c r="A8" s="33"/>
      <c r="B8" s="35"/>
      <c r="C8" s="47"/>
      <c r="D8" s="69" t="s">
        <v>129</v>
      </c>
      <c r="E8" s="70">
        <f>E7*0.25</f>
        <v>120</v>
      </c>
      <c r="F8" s="70"/>
      <c r="G8" s="72">
        <f>IF(G19,E8-(E19-E8),E8)</f>
        <v>43.749934276250087</v>
      </c>
      <c r="H8" s="65"/>
      <c r="I8" s="78" t="s">
        <v>146</v>
      </c>
      <c r="J8" s="79">
        <f>E14</f>
        <v>14.21052631578948</v>
      </c>
      <c r="K8" s="80" t="s">
        <v>151</v>
      </c>
      <c r="L8" s="79">
        <f>G9</f>
        <v>196.25006572374991</v>
      </c>
      <c r="M8" s="82"/>
    </row>
    <row r="9" spans="1:13">
      <c r="A9" s="33" t="s">
        <v>160</v>
      </c>
      <c r="B9" s="35">
        <v>2450</v>
      </c>
      <c r="C9" s="47"/>
      <c r="D9" s="69" t="s">
        <v>130</v>
      </c>
      <c r="E9" s="70">
        <f>E7*0.25</f>
        <v>120</v>
      </c>
      <c r="F9" s="70"/>
      <c r="G9" s="72">
        <f>IF(G19,E19,E9)</f>
        <v>196.25006572374991</v>
      </c>
      <c r="H9" s="65"/>
      <c r="I9" s="78" t="s">
        <v>147</v>
      </c>
      <c r="J9" s="84">
        <f>L9/(J5*L5)</f>
        <v>71.92807192807193</v>
      </c>
      <c r="K9" s="80" t="s">
        <v>152</v>
      </c>
      <c r="L9" s="79">
        <f>E20</f>
        <v>196250065.72374994</v>
      </c>
      <c r="M9" s="82"/>
    </row>
    <row r="10" spans="1:13" ht="13.5" thickBot="1">
      <c r="A10" s="33" t="s">
        <v>161</v>
      </c>
      <c r="B10" s="35">
        <v>50</v>
      </c>
      <c r="C10" s="47"/>
      <c r="D10" s="69" t="s">
        <v>131</v>
      </c>
      <c r="E10" s="70">
        <f>E7*0.5</f>
        <v>240</v>
      </c>
      <c r="F10" s="70"/>
      <c r="G10" s="85"/>
      <c r="H10" s="65"/>
      <c r="I10" s="86"/>
      <c r="J10" s="87"/>
      <c r="K10" s="87"/>
      <c r="L10" s="87"/>
      <c r="M10" s="88"/>
    </row>
    <row r="11" spans="1:13">
      <c r="A11" s="33" t="s">
        <v>162</v>
      </c>
      <c r="B11" s="35">
        <v>1137</v>
      </c>
      <c r="C11" s="47"/>
      <c r="D11" s="69"/>
      <c r="E11" s="70"/>
      <c r="F11" s="70"/>
      <c r="G11" s="85"/>
      <c r="H11" s="65"/>
      <c r="I11" s="65"/>
      <c r="J11" s="65"/>
      <c r="K11" s="65"/>
      <c r="L11" s="65"/>
      <c r="M11" s="89"/>
    </row>
    <row r="12" spans="1:13" ht="13.5" thickBot="1">
      <c r="A12" s="36" t="s">
        <v>163</v>
      </c>
      <c r="B12" s="37">
        <v>10</v>
      </c>
      <c r="C12" s="47"/>
      <c r="D12" s="69" t="s">
        <v>132</v>
      </c>
      <c r="E12" s="71">
        <f>E4/0.95-E4</f>
        <v>56.842105263157919</v>
      </c>
      <c r="F12" s="70"/>
      <c r="G12" s="85"/>
      <c r="H12" s="65"/>
      <c r="I12" s="90"/>
      <c r="J12" s="91"/>
      <c r="K12" s="90"/>
      <c r="L12" s="92"/>
      <c r="M12" s="93"/>
    </row>
    <row r="13" spans="1:13" ht="13.5" thickBot="1">
      <c r="A13" s="38"/>
      <c r="B13" s="40"/>
      <c r="C13" s="39"/>
      <c r="D13" s="69" t="s">
        <v>133</v>
      </c>
      <c r="E13" s="71">
        <f>E12*0.25</f>
        <v>14.21052631578948</v>
      </c>
      <c r="F13" s="70"/>
      <c r="G13" s="85"/>
      <c r="H13" s="65"/>
      <c r="I13" s="65"/>
      <c r="J13" s="65"/>
      <c r="K13" s="65"/>
      <c r="L13" s="65"/>
      <c r="M13" s="89"/>
    </row>
    <row r="14" spans="1:13" ht="13.5" thickBot="1">
      <c r="A14" s="59"/>
      <c r="B14" s="60"/>
      <c r="C14" s="48"/>
      <c r="D14" s="69" t="s">
        <v>134</v>
      </c>
      <c r="E14" s="71">
        <f>E13</f>
        <v>14.21052631578948</v>
      </c>
      <c r="F14" s="70"/>
      <c r="G14" s="85"/>
      <c r="H14" s="65"/>
      <c r="I14" s="94" t="s">
        <v>170</v>
      </c>
      <c r="J14" s="95"/>
      <c r="K14" s="95"/>
      <c r="L14" s="95"/>
      <c r="M14" s="96"/>
    </row>
    <row r="15" spans="1:13">
      <c r="A15" s="38"/>
      <c r="B15" s="39"/>
      <c r="C15" s="39"/>
      <c r="D15" s="69" t="s">
        <v>135</v>
      </c>
      <c r="E15" s="71">
        <f>E12*0.5</f>
        <v>28.421052631578959</v>
      </c>
      <c r="F15" s="70"/>
      <c r="G15" s="85"/>
      <c r="H15" s="65"/>
      <c r="I15" s="97"/>
      <c r="J15" s="98"/>
      <c r="K15" s="98"/>
      <c r="L15" s="98"/>
      <c r="M15" s="99"/>
    </row>
    <row r="16" spans="1:13">
      <c r="A16" s="38"/>
      <c r="B16" s="39"/>
      <c r="C16" s="39"/>
      <c r="D16" s="69"/>
      <c r="E16" s="70"/>
      <c r="F16" s="70"/>
      <c r="G16" s="85"/>
      <c r="H16" s="65"/>
      <c r="I16" s="100" t="s">
        <v>143</v>
      </c>
      <c r="J16" s="101">
        <f>B11</f>
        <v>1137</v>
      </c>
      <c r="K16" s="102" t="s">
        <v>148</v>
      </c>
      <c r="L16" s="103">
        <f>B9</f>
        <v>2450</v>
      </c>
      <c r="M16" s="104"/>
    </row>
    <row r="17" spans="1:17">
      <c r="A17" s="38"/>
      <c r="B17" s="39"/>
      <c r="C17" s="39"/>
      <c r="D17" s="105" t="s">
        <v>136</v>
      </c>
      <c r="E17" s="106">
        <f>((((-(0.05*1/E5)+1/E5)*1000)/E4)/(E3+E7))*1000000</f>
        <v>5.0955396947873801</v>
      </c>
      <c r="F17" s="70" t="s">
        <v>153</v>
      </c>
      <c r="G17" s="85"/>
      <c r="H17" s="65"/>
      <c r="I17" s="100" t="s">
        <v>144</v>
      </c>
      <c r="J17" s="107">
        <f>E4</f>
        <v>1080</v>
      </c>
      <c r="K17" s="102" t="s">
        <v>149</v>
      </c>
      <c r="L17" s="107">
        <f>E3</f>
        <v>1920</v>
      </c>
      <c r="M17" s="104"/>
    </row>
    <row r="18" spans="1:17">
      <c r="A18" s="38"/>
      <c r="B18" s="39"/>
      <c r="C18" s="39"/>
      <c r="D18" s="105" t="s">
        <v>137</v>
      </c>
      <c r="E18" s="108">
        <f>E17*E9/1000</f>
        <v>0.61146476337448563</v>
      </c>
      <c r="F18" s="70" t="s">
        <v>154</v>
      </c>
      <c r="G18" s="85"/>
      <c r="H18" s="65"/>
      <c r="I18" s="100" t="s">
        <v>145</v>
      </c>
      <c r="J18" s="101">
        <f>B12</f>
        <v>10</v>
      </c>
      <c r="K18" s="102" t="s">
        <v>150</v>
      </c>
      <c r="L18" s="101">
        <f>B10</f>
        <v>50</v>
      </c>
      <c r="M18" s="104"/>
    </row>
    <row r="19" spans="1:17">
      <c r="A19" s="38"/>
      <c r="B19" s="39"/>
      <c r="C19" s="39"/>
      <c r="D19" s="105" t="s">
        <v>140</v>
      </c>
      <c r="E19" s="71">
        <f>E9/E18</f>
        <v>196.25006572374991</v>
      </c>
      <c r="F19" s="70" t="s">
        <v>154</v>
      </c>
      <c r="G19" s="85" t="b">
        <f>E19&gt;E9</f>
        <v>1</v>
      </c>
      <c r="H19" s="65"/>
      <c r="I19" s="100" t="s">
        <v>146</v>
      </c>
      <c r="J19" s="109">
        <f>L23-B12</f>
        <v>18.5</v>
      </c>
      <c r="K19" s="102" t="s">
        <v>151</v>
      </c>
      <c r="L19" s="109">
        <f>J23-B10</f>
        <v>215</v>
      </c>
      <c r="M19" s="104"/>
    </row>
    <row r="20" spans="1:17" s="2" customFormat="1">
      <c r="A20" s="41"/>
      <c r="B20" s="42"/>
      <c r="C20" s="42"/>
      <c r="D20" s="105" t="s">
        <v>138</v>
      </c>
      <c r="E20" s="71">
        <f>(1/E17)*1000000000</f>
        <v>196250065.72374994</v>
      </c>
      <c r="F20" s="110" t="s">
        <v>155</v>
      </c>
      <c r="G20" s="111"/>
      <c r="H20" s="112"/>
      <c r="I20" s="100" t="s">
        <v>147</v>
      </c>
      <c r="J20" s="113">
        <f>J9</f>
        <v>71.92807192807193</v>
      </c>
      <c r="K20" s="102" t="s">
        <v>152</v>
      </c>
      <c r="L20" s="109">
        <f>J16*L16*J20</f>
        <v>200366433.56643358</v>
      </c>
      <c r="M20" s="104"/>
    </row>
    <row r="21" spans="1:17" ht="13.5" thickBot="1">
      <c r="A21" s="38"/>
      <c r="B21" s="39"/>
      <c r="C21" s="39"/>
      <c r="D21" s="69"/>
      <c r="E21" s="70"/>
      <c r="F21" s="70"/>
      <c r="G21" s="85"/>
      <c r="H21" s="65"/>
      <c r="I21" s="114"/>
      <c r="J21" s="115"/>
      <c r="K21" s="115"/>
      <c r="L21" s="115"/>
      <c r="M21" s="116"/>
    </row>
    <row r="22" spans="1:17">
      <c r="A22" s="38"/>
      <c r="B22" s="39"/>
      <c r="C22" s="39"/>
      <c r="D22" s="69" t="s">
        <v>141</v>
      </c>
      <c r="E22" s="108">
        <f>(((-(0.05*1/E5)+1/E5)*1000)/E4)*1000</f>
        <v>12.229295267489713</v>
      </c>
      <c r="F22" s="70" t="s">
        <v>154</v>
      </c>
      <c r="G22" s="85"/>
      <c r="H22" s="65"/>
      <c r="I22" s="65" t="s">
        <v>165</v>
      </c>
      <c r="J22" s="117">
        <f>L16-L17</f>
        <v>530</v>
      </c>
      <c r="K22" s="65" t="s">
        <v>166</v>
      </c>
      <c r="L22" s="118">
        <f>J16-J17</f>
        <v>57</v>
      </c>
      <c r="M22" s="89"/>
    </row>
    <row r="23" spans="1:17" ht="13.5" thickBot="1">
      <c r="A23" s="43"/>
      <c r="B23" s="44"/>
      <c r="C23" s="44"/>
      <c r="D23" s="119" t="s">
        <v>142</v>
      </c>
      <c r="E23" s="120">
        <f>1/E22*1000</f>
        <v>81.77086071822913</v>
      </c>
      <c r="F23" s="121" t="s">
        <v>156</v>
      </c>
      <c r="G23" s="122"/>
      <c r="H23" s="123"/>
      <c r="I23" s="123" t="s">
        <v>164</v>
      </c>
      <c r="J23" s="124">
        <f>J22/2</f>
        <v>265</v>
      </c>
      <c r="K23" s="123" t="s">
        <v>167</v>
      </c>
      <c r="L23" s="125">
        <f>L22/2</f>
        <v>28.5</v>
      </c>
      <c r="M23" s="126"/>
    </row>
    <row r="24" spans="1:17">
      <c r="D24" s="2"/>
    </row>
    <row r="25" spans="1:17">
      <c r="B25" s="2"/>
      <c r="C25" s="50"/>
      <c r="D25" s="2"/>
    </row>
    <row r="26" spans="1:17">
      <c r="D26" s="2"/>
      <c r="L26" s="15"/>
      <c r="M26" s="15"/>
      <c r="N26" s="15"/>
      <c r="O26" s="15"/>
      <c r="P26" s="15"/>
      <c r="Q26" s="15"/>
    </row>
    <row r="27" spans="1:17">
      <c r="D27" s="2"/>
      <c r="L27" s="15"/>
      <c r="M27" s="15"/>
      <c r="N27" s="15"/>
      <c r="O27" s="23"/>
      <c r="P27" s="15"/>
      <c r="Q27" s="15"/>
    </row>
    <row r="28" spans="1:17">
      <c r="D28" s="2"/>
      <c r="L28" s="15"/>
      <c r="M28" s="15"/>
      <c r="N28" s="15"/>
      <c r="O28" s="23"/>
      <c r="P28" s="15"/>
      <c r="Q28" s="15"/>
    </row>
    <row r="29" spans="1:17">
      <c r="D29" s="2"/>
      <c r="L29" s="15"/>
      <c r="M29" s="15"/>
      <c r="N29" s="15"/>
      <c r="O29" s="23"/>
      <c r="P29" s="15"/>
      <c r="Q29" s="15"/>
    </row>
    <row r="30" spans="1:17">
      <c r="L30" s="15"/>
      <c r="M30" s="15"/>
      <c r="N30" s="15"/>
      <c r="O30" s="15"/>
      <c r="P30" s="15"/>
      <c r="Q30" s="15"/>
    </row>
    <row r="31" spans="1:17">
      <c r="B31" s="4"/>
      <c r="C31" s="51"/>
      <c r="L31" s="15"/>
      <c r="M31" s="15"/>
      <c r="N31" s="15"/>
      <c r="O31" s="15"/>
      <c r="P31" s="15"/>
      <c r="Q31" s="15"/>
    </row>
    <row r="32" spans="1:17">
      <c r="B32" s="2"/>
      <c r="C32" s="50"/>
      <c r="L32" s="15"/>
      <c r="M32" s="15"/>
      <c r="N32" s="15"/>
      <c r="O32" s="15"/>
      <c r="P32" s="15"/>
      <c r="Q32" s="30"/>
    </row>
    <row r="33" spans="2:17">
      <c r="B33" s="2"/>
      <c r="C33" s="50"/>
      <c r="L33" s="15"/>
      <c r="M33" s="15"/>
      <c r="N33" s="15"/>
      <c r="O33" s="15"/>
      <c r="P33" s="15"/>
      <c r="Q33" s="30"/>
    </row>
    <row r="34" spans="2:17">
      <c r="B34" s="2"/>
      <c r="C34" s="50"/>
      <c r="L34" s="15"/>
      <c r="M34" s="15"/>
      <c r="N34" s="15"/>
      <c r="O34" s="15"/>
      <c r="P34" s="15"/>
      <c r="Q34" s="15"/>
    </row>
    <row r="35" spans="2:17">
      <c r="B35" s="2"/>
      <c r="C35" s="50"/>
      <c r="L35" s="15"/>
      <c r="M35" s="15"/>
      <c r="N35" s="15"/>
      <c r="O35" s="15"/>
      <c r="P35" s="15"/>
      <c r="Q35" s="15"/>
    </row>
    <row r="36" spans="2:17">
      <c r="B36" s="2"/>
      <c r="C36" s="50"/>
      <c r="L36" s="15"/>
      <c r="M36" s="15"/>
      <c r="N36" s="15"/>
      <c r="O36" s="24"/>
      <c r="P36" s="15"/>
      <c r="Q36" s="15"/>
    </row>
    <row r="37" spans="2:17">
      <c r="B37" s="2"/>
      <c r="C37" s="50"/>
      <c r="L37" s="15"/>
      <c r="M37" s="15"/>
      <c r="N37" s="15"/>
      <c r="O37" s="24"/>
      <c r="P37" s="15"/>
      <c r="Q37" s="15"/>
    </row>
    <row r="38" spans="2:17">
      <c r="B38" s="2"/>
      <c r="C38" s="50"/>
      <c r="L38" s="15"/>
      <c r="M38" s="15"/>
      <c r="N38" s="15"/>
      <c r="O38" s="24"/>
      <c r="P38" s="15"/>
      <c r="Q38" s="15"/>
    </row>
    <row r="39" spans="2:17">
      <c r="B39" s="2"/>
      <c r="C39" s="50"/>
      <c r="L39" s="15"/>
      <c r="M39" s="15"/>
      <c r="N39" s="15"/>
      <c r="O39" s="24"/>
      <c r="P39" s="15"/>
      <c r="Q39" s="15"/>
    </row>
    <row r="40" spans="2:17">
      <c r="B40" s="2"/>
      <c r="C40" s="50"/>
      <c r="L40" s="15"/>
      <c r="M40" s="15"/>
      <c r="N40" s="15"/>
      <c r="O40" s="15"/>
      <c r="P40" s="15"/>
      <c r="Q40" s="15"/>
    </row>
    <row r="41" spans="2:17">
      <c r="B41" s="4"/>
      <c r="C41" s="51"/>
      <c r="L41" s="31"/>
      <c r="M41" s="15"/>
      <c r="N41" s="15"/>
      <c r="O41" s="25"/>
      <c r="P41" s="15"/>
      <c r="Q41" s="15"/>
    </row>
    <row r="42" spans="2:17">
      <c r="B42" s="2"/>
      <c r="C42" s="50"/>
      <c r="L42" s="31"/>
      <c r="M42" s="15"/>
      <c r="N42" s="15"/>
      <c r="O42" s="26"/>
      <c r="P42" s="15"/>
      <c r="Q42" s="15"/>
    </row>
    <row r="43" spans="2:17">
      <c r="B43" s="2"/>
      <c r="C43" s="50"/>
      <c r="L43" s="31"/>
      <c r="M43" s="15"/>
      <c r="N43" s="15"/>
      <c r="O43" s="27"/>
      <c r="P43" s="15"/>
      <c r="Q43" s="15"/>
    </row>
    <row r="44" spans="2:17">
      <c r="B44" s="2"/>
      <c r="C44" s="50"/>
      <c r="L44" s="31"/>
      <c r="M44" s="15"/>
      <c r="N44" s="15"/>
      <c r="O44" s="28"/>
      <c r="P44" s="29"/>
      <c r="Q44" s="29"/>
    </row>
    <row r="45" spans="2:17">
      <c r="L45" s="15"/>
      <c r="M45" s="15"/>
      <c r="N45" s="15"/>
      <c r="O45" s="23"/>
      <c r="P45" s="15"/>
      <c r="Q45" s="15"/>
    </row>
    <row r="46" spans="2:17">
      <c r="B46" s="2"/>
      <c r="C46" s="50"/>
      <c r="L46" s="15"/>
      <c r="M46" s="15"/>
      <c r="N46" s="15"/>
      <c r="O46" s="26"/>
      <c r="P46" s="15"/>
      <c r="Q46" s="15"/>
    </row>
    <row r="47" spans="2:17">
      <c r="B47" s="2"/>
      <c r="C47" s="50"/>
      <c r="L47" s="15"/>
      <c r="M47" s="15"/>
      <c r="N47" s="15"/>
      <c r="O47" s="26"/>
      <c r="P47" s="15"/>
      <c r="Q47" s="15"/>
    </row>
    <row r="48" spans="2:17">
      <c r="B48" s="2"/>
      <c r="C48" s="50"/>
      <c r="L48" s="15"/>
      <c r="M48" s="15"/>
      <c r="N48" s="15"/>
      <c r="O48" s="15"/>
      <c r="P48" s="15"/>
      <c r="Q48" s="15"/>
    </row>
    <row r="49" spans="2:17">
      <c r="B49" s="2"/>
      <c r="C49" s="50"/>
      <c r="L49" s="15"/>
      <c r="M49" s="15"/>
      <c r="N49" s="15"/>
      <c r="O49" s="15"/>
      <c r="P49" s="15"/>
      <c r="Q49" s="15"/>
    </row>
    <row r="50" spans="2:17">
      <c r="B50" s="2"/>
      <c r="C50" s="50"/>
      <c r="D50" s="2"/>
      <c r="L50" s="15"/>
      <c r="M50" s="15"/>
      <c r="N50" s="15"/>
      <c r="O50" s="23"/>
      <c r="P50" s="15"/>
      <c r="Q50" s="15"/>
    </row>
    <row r="51" spans="2:17">
      <c r="D51" s="2"/>
      <c r="L51" s="15"/>
      <c r="M51" s="15"/>
      <c r="N51" s="15"/>
      <c r="O51" s="23"/>
      <c r="P51" s="15"/>
      <c r="Q51" s="15"/>
    </row>
    <row r="52" spans="2:17">
      <c r="B52" s="2"/>
      <c r="C52" s="50"/>
      <c r="L52" s="15"/>
      <c r="M52" s="15"/>
      <c r="N52" s="15"/>
      <c r="O52" s="23"/>
      <c r="P52" s="15"/>
      <c r="Q52" s="15"/>
    </row>
    <row r="53" spans="2:17">
      <c r="B53" s="4"/>
      <c r="C53" s="51"/>
      <c r="L53" s="15"/>
      <c r="M53" s="15"/>
      <c r="N53" s="15"/>
      <c r="O53" s="15"/>
      <c r="P53" s="15"/>
      <c r="Q53" s="15"/>
    </row>
    <row r="54" spans="2:17">
      <c r="B54" s="5"/>
      <c r="C54" s="52"/>
      <c r="L54" s="15"/>
      <c r="M54" s="15"/>
      <c r="N54" s="15"/>
      <c r="O54" s="15"/>
      <c r="P54" s="15"/>
      <c r="Q54" s="15"/>
    </row>
    <row r="55" spans="2:17">
      <c r="B55" s="5"/>
      <c r="C55" s="52"/>
      <c r="D55" s="5"/>
      <c r="L55" s="15"/>
      <c r="M55" s="15"/>
      <c r="N55" s="15"/>
      <c r="O55" s="15"/>
      <c r="P55" s="15"/>
      <c r="Q55" s="30"/>
    </row>
    <row r="56" spans="2:17">
      <c r="D56" s="5"/>
      <c r="G56" s="3"/>
      <c r="L56" s="15"/>
      <c r="M56" s="15"/>
      <c r="N56" s="15"/>
      <c r="O56" s="15"/>
      <c r="P56" s="15"/>
      <c r="Q56" s="30"/>
    </row>
    <row r="57" spans="2:17">
      <c r="D57" s="5"/>
      <c r="L57" s="15"/>
      <c r="M57" s="15"/>
      <c r="N57" s="15"/>
      <c r="O57" s="15"/>
      <c r="P57" s="15"/>
      <c r="Q57" s="15"/>
    </row>
    <row r="58" spans="2:17">
      <c r="D58" s="5"/>
      <c r="L58" s="15"/>
      <c r="M58" s="15"/>
      <c r="N58" s="15"/>
      <c r="O58" s="15"/>
      <c r="P58" s="15"/>
      <c r="Q58" s="15"/>
    </row>
    <row r="59" spans="2:17">
      <c r="D59" s="5"/>
      <c r="L59" s="15"/>
      <c r="M59" s="15"/>
      <c r="N59" s="15"/>
      <c r="O59" s="24"/>
      <c r="P59" s="15"/>
      <c r="Q59" s="15"/>
    </row>
    <row r="60" spans="2:17">
      <c r="D60" s="5"/>
      <c r="L60" s="15"/>
      <c r="M60" s="15"/>
      <c r="N60" s="15"/>
      <c r="O60" s="24"/>
      <c r="P60" s="15"/>
      <c r="Q60" s="15"/>
    </row>
    <row r="61" spans="2:17">
      <c r="D61" s="5"/>
      <c r="L61" s="15"/>
      <c r="M61" s="15"/>
      <c r="N61" s="15"/>
      <c r="O61" s="24"/>
      <c r="P61" s="15"/>
      <c r="Q61" s="15"/>
    </row>
    <row r="62" spans="2:17">
      <c r="D62" s="5"/>
      <c r="L62" s="15"/>
      <c r="M62" s="15"/>
      <c r="N62" s="15"/>
      <c r="O62" s="24"/>
      <c r="P62" s="15"/>
      <c r="Q62" s="15"/>
    </row>
    <row r="63" spans="2:17">
      <c r="D63" s="5"/>
      <c r="L63" s="15"/>
      <c r="M63" s="15"/>
      <c r="N63" s="15"/>
      <c r="O63" s="15"/>
      <c r="P63" s="15"/>
      <c r="Q63" s="15"/>
    </row>
    <row r="64" spans="2:17">
      <c r="D64" s="5"/>
      <c r="L64" s="31"/>
      <c r="M64" s="15"/>
      <c r="N64" s="15"/>
      <c r="O64" s="25"/>
      <c r="P64" s="15"/>
      <c r="Q64" s="15"/>
    </row>
    <row r="65" spans="2:17">
      <c r="B65" s="5"/>
      <c r="C65" s="52"/>
      <c r="D65" s="5"/>
      <c r="L65" s="31"/>
      <c r="M65" s="15"/>
      <c r="N65" s="15"/>
      <c r="O65" s="26"/>
      <c r="P65" s="15"/>
      <c r="Q65" s="15"/>
    </row>
    <row r="66" spans="2:17">
      <c r="D66" s="2"/>
      <c r="L66" s="31"/>
      <c r="M66" s="15"/>
      <c r="N66" s="15"/>
      <c r="O66" s="27"/>
      <c r="P66" s="15"/>
      <c r="Q66" s="15"/>
    </row>
    <row r="67" spans="2:17">
      <c r="D67" s="6"/>
      <c r="L67" s="31"/>
      <c r="M67" s="15"/>
      <c r="N67" s="15"/>
      <c r="O67" s="28"/>
      <c r="P67" s="29"/>
      <c r="Q67" s="29"/>
    </row>
    <row r="68" spans="2:17">
      <c r="D68" s="2"/>
      <c r="L68" s="15"/>
      <c r="M68" s="15"/>
      <c r="N68" s="15"/>
      <c r="O68" s="23"/>
      <c r="P68" s="15"/>
      <c r="Q68" s="15"/>
    </row>
    <row r="69" spans="2:17">
      <c r="D69" s="2"/>
      <c r="L69" s="15"/>
      <c r="M69" s="15"/>
      <c r="N69" s="15"/>
      <c r="O69" s="26"/>
      <c r="P69" s="15"/>
      <c r="Q69" s="15"/>
    </row>
    <row r="70" spans="2:17">
      <c r="L70" s="15"/>
      <c r="M70" s="15"/>
      <c r="N70" s="15"/>
      <c r="O70" s="26"/>
      <c r="P70" s="15"/>
      <c r="Q70" s="15"/>
    </row>
    <row r="71" spans="2:17">
      <c r="B71" s="5"/>
      <c r="C71" s="52"/>
      <c r="L71" s="15"/>
      <c r="M71" s="15"/>
      <c r="N71" s="15"/>
      <c r="O71" s="15"/>
      <c r="P71" s="15"/>
      <c r="Q71" s="15"/>
    </row>
    <row r="72" spans="2:17">
      <c r="B72" s="5"/>
      <c r="C72" s="52"/>
    </row>
    <row r="73" spans="2:17">
      <c r="B73" s="2"/>
      <c r="C73" s="50"/>
    </row>
    <row r="74" spans="2:17">
      <c r="B74" s="5"/>
      <c r="C74" s="52"/>
    </row>
    <row r="75" spans="2:17">
      <c r="D75" s="3"/>
    </row>
    <row r="76" spans="2:17">
      <c r="B76" s="2"/>
      <c r="C76" s="50"/>
    </row>
    <row r="77" spans="2:17">
      <c r="B77" s="8"/>
      <c r="C77" s="53"/>
    </row>
    <row r="82" spans="2:4">
      <c r="D82" s="2"/>
    </row>
    <row r="85" spans="2:4">
      <c r="D85" s="2"/>
    </row>
    <row r="86" spans="2:4">
      <c r="B86" s="2"/>
      <c r="C86" s="50"/>
    </row>
    <row r="87" spans="2:4">
      <c r="B87" s="2"/>
      <c r="C87" s="50"/>
    </row>
    <row r="88" spans="2:4">
      <c r="B88" s="2"/>
      <c r="C88" s="50"/>
      <c r="D88" s="2"/>
    </row>
    <row r="89" spans="2:4">
      <c r="D89" s="2"/>
    </row>
    <row r="90" spans="2:4">
      <c r="D90" s="2"/>
    </row>
  </sheetData>
  <mergeCells count="6">
    <mergeCell ref="I3:M4"/>
    <mergeCell ref="I14:M15"/>
    <mergeCell ref="I21:M21"/>
    <mergeCell ref="A3:B3"/>
    <mergeCell ref="A1:M1"/>
    <mergeCell ref="A14:B14"/>
  </mergeCells>
  <phoneticPr fontId="3" type="noConversion"/>
  <pageMargins left="0.56999999999999995" right="0.6" top="0.55000000000000004" bottom="0.54" header="0.55000000000000004" footer="0.5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DENON DVD-A1UD (BLU-RAY)</vt:lpstr>
      <vt:lpstr>CRT Custom Timing</vt:lpstr>
      <vt:lpstr>'CRT Custom Timing'!Area_stampa</vt:lpstr>
      <vt:lpstr>'DENON DVD-A1UD (BLU-RAY)'!Area_stampa</vt:lpstr>
    </vt:vector>
  </TitlesOfParts>
  <Company>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Decibel</cp:lastModifiedBy>
  <cp:lastPrinted>2010-01-19T14:24:12Z</cp:lastPrinted>
  <dcterms:created xsi:type="dcterms:W3CDTF">2010-01-08T11:47:55Z</dcterms:created>
  <dcterms:modified xsi:type="dcterms:W3CDTF">2013-08-26T22:34:14Z</dcterms:modified>
</cp:coreProperties>
</file>